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CDANIEL\Downloads\"/>
    </mc:Choice>
  </mc:AlternateContent>
  <xr:revisionPtr revIDLastSave="0" documentId="8_{D61F5F54-5839-4507-83D8-7DADFAF04B36}" xr6:coauthVersionLast="47" xr6:coauthVersionMax="47" xr10:uidLastSave="{00000000-0000-0000-0000-000000000000}"/>
  <bookViews>
    <workbookView xWindow="-110" yWindow="-110" windowWidth="19420" windowHeight="11500" activeTab="2" xr2:uid="{00000000-000D-0000-FFFF-FFFF00000000}"/>
  </bookViews>
  <sheets>
    <sheet name="Midwest" sheetId="2" r:id="rId1"/>
    <sheet name="Northeast" sheetId="3" r:id="rId2"/>
    <sheet name="High Mountain States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4" l="1"/>
  <c r="F15" i="4"/>
  <c r="G15" i="4"/>
  <c r="H15" i="4"/>
  <c r="I15" i="4"/>
  <c r="D15" i="4"/>
  <c r="E15" i="2"/>
  <c r="F15" i="2"/>
  <c r="G15" i="2"/>
  <c r="H15" i="2"/>
  <c r="I15" i="2"/>
  <c r="J15" i="2"/>
  <c r="D15" i="2"/>
  <c r="E15" i="3"/>
  <c r="F15" i="3"/>
  <c r="G15" i="3"/>
  <c r="H15" i="3"/>
  <c r="I15" i="3"/>
  <c r="J15" i="3"/>
  <c r="D15" i="3"/>
  <c r="I29" i="4"/>
  <c r="H29" i="4"/>
  <c r="G29" i="4"/>
  <c r="F29" i="4"/>
  <c r="E29" i="4"/>
  <c r="D29" i="4"/>
  <c r="I23" i="4"/>
  <c r="H23" i="4"/>
  <c r="G23" i="4"/>
  <c r="F23" i="4"/>
  <c r="E23" i="4"/>
  <c r="D23" i="4"/>
  <c r="J29" i="3"/>
  <c r="I29" i="3"/>
  <c r="H29" i="3"/>
  <c r="G29" i="3"/>
  <c r="F29" i="3"/>
  <c r="E29" i="3"/>
  <c r="D29" i="3"/>
  <c r="J23" i="3"/>
  <c r="I23" i="3"/>
  <c r="H23" i="3"/>
  <c r="G23" i="3"/>
  <c r="F23" i="3"/>
  <c r="E23" i="3"/>
  <c r="D23" i="3"/>
  <c r="E29" i="2"/>
  <c r="F29" i="2"/>
  <c r="G29" i="2"/>
  <c r="H29" i="2"/>
  <c r="I29" i="2"/>
  <c r="J29" i="2"/>
  <c r="D29" i="2"/>
  <c r="E31" i="4" l="1"/>
  <c r="E35" i="4" s="1"/>
  <c r="D31" i="4"/>
  <c r="D33" i="4" s="1"/>
  <c r="F31" i="4"/>
  <c r="F33" i="4" s="1"/>
  <c r="G31" i="4"/>
  <c r="G34" i="4" s="1"/>
  <c r="H31" i="4"/>
  <c r="H34" i="4" s="1"/>
  <c r="I31" i="4"/>
  <c r="I34" i="4" s="1"/>
  <c r="D31" i="3"/>
  <c r="D33" i="3" s="1"/>
  <c r="F31" i="3"/>
  <c r="F35" i="3" s="1"/>
  <c r="H31" i="3"/>
  <c r="H35" i="3" s="1"/>
  <c r="I31" i="3"/>
  <c r="I35" i="3" s="1"/>
  <c r="E31" i="3"/>
  <c r="E33" i="3" s="1"/>
  <c r="G31" i="3"/>
  <c r="G33" i="3" s="1"/>
  <c r="J31" i="3"/>
  <c r="J33" i="3" s="1"/>
  <c r="D35" i="4"/>
  <c r="D34" i="4"/>
  <c r="I33" i="4" l="1"/>
  <c r="H33" i="4"/>
  <c r="H35" i="4"/>
  <c r="G33" i="4"/>
  <c r="E33" i="4"/>
  <c r="I35" i="4"/>
  <c r="G35" i="4"/>
  <c r="E34" i="4"/>
  <c r="F35" i="4"/>
  <c r="F34" i="4"/>
  <c r="I33" i="3"/>
  <c r="H33" i="3"/>
  <c r="I34" i="3"/>
  <c r="F34" i="3"/>
  <c r="H34" i="3"/>
  <c r="D34" i="3"/>
  <c r="D35" i="3"/>
  <c r="F33" i="3"/>
  <c r="J34" i="3"/>
  <c r="J35" i="3"/>
  <c r="G34" i="3"/>
  <c r="G35" i="3"/>
  <c r="E34" i="3"/>
  <c r="E35" i="3"/>
  <c r="D23" i="2" l="1"/>
  <c r="D31" i="2" s="1"/>
  <c r="I23" i="2"/>
  <c r="I31" i="2" s="1"/>
  <c r="I35" i="2" s="1"/>
  <c r="G23" i="2"/>
  <c r="G31" i="2" s="1"/>
  <c r="G35" i="2" s="1"/>
  <c r="H23" i="2"/>
  <c r="H31" i="2" s="1"/>
  <c r="J23" i="2"/>
  <c r="J31" i="2" s="1"/>
  <c r="J34" i="2" s="1"/>
  <c r="E23" i="2"/>
  <c r="E31" i="2" s="1"/>
  <c r="F23" i="2"/>
  <c r="F31" i="2" s="1"/>
  <c r="F33" i="2" s="1"/>
  <c r="D33" i="2" l="1"/>
  <c r="D34" i="2"/>
  <c r="D35" i="2"/>
  <c r="J33" i="2"/>
  <c r="I33" i="2"/>
  <c r="G33" i="2"/>
  <c r="E34" i="2"/>
  <c r="E33" i="2"/>
  <c r="E35" i="2"/>
  <c r="H33" i="2"/>
  <c r="H35" i="2"/>
  <c r="H34" i="2"/>
  <c r="I34" i="2"/>
  <c r="F34" i="2"/>
  <c r="J35" i="2"/>
  <c r="G34" i="2"/>
  <c r="F35" i="2"/>
</calcChain>
</file>

<file path=xl/sharedStrings.xml><?xml version="1.0" encoding="utf-8"?>
<sst xmlns="http://schemas.openxmlformats.org/spreadsheetml/2006/main" count="175" uniqueCount="50">
  <si>
    <t>CROP BUDGET WORKSHEET *</t>
  </si>
  <si>
    <t>Market</t>
  </si>
  <si>
    <t>Corn</t>
  </si>
  <si>
    <t>Wheat</t>
  </si>
  <si>
    <t>Soybeans</t>
  </si>
  <si>
    <t>Hybrid Rye</t>
  </si>
  <si>
    <t>Conv. Rye</t>
  </si>
  <si>
    <t>Grain</t>
  </si>
  <si>
    <t>Distillers</t>
  </si>
  <si>
    <t>Sustainability and Rotational Value</t>
  </si>
  <si>
    <t>Profitability Group</t>
  </si>
  <si>
    <t>Medium</t>
  </si>
  <si>
    <t>High</t>
  </si>
  <si>
    <t xml:space="preserve">Medium </t>
  </si>
  <si>
    <t>Low</t>
  </si>
  <si>
    <t xml:space="preserve"> V. High</t>
  </si>
  <si>
    <t>Market Yield</t>
  </si>
  <si>
    <t xml:space="preserve">DIRECT COSTS </t>
  </si>
  <si>
    <t>Seed</t>
  </si>
  <si>
    <t>Crop Insurance</t>
  </si>
  <si>
    <t xml:space="preserve">OVERHEAD  COSTS </t>
  </si>
  <si>
    <t>Grain  Hauling</t>
  </si>
  <si>
    <t>Machinery &amp;  Labor</t>
  </si>
  <si>
    <t>Cash Land Rent Equivalent</t>
  </si>
  <si>
    <t>Breakeven Price</t>
  </si>
  <si>
    <t>Breakeven Yield</t>
  </si>
  <si>
    <t xml:space="preserve">* Market pricing and farm expenses are only estimates based on averages in the Midwest region of the United States. </t>
  </si>
  <si>
    <t xml:space="preserve">  ( Illinois, Michigan, Minnesota, Missouri, Nebraska, North Dakota, South Dakota, Wisconsin )</t>
  </si>
  <si>
    <t xml:space="preserve">Market Price Per Bushel </t>
  </si>
  <si>
    <t>40</t>
  </si>
  <si>
    <t>60</t>
  </si>
  <si>
    <t>0</t>
  </si>
  <si>
    <t>55</t>
  </si>
  <si>
    <t>50</t>
  </si>
  <si>
    <t>Market Yield (Stalks and Straw) Per Acre</t>
  </si>
  <si>
    <t>Recommended seeding rate of 800,000 viable seeds for hybrid rye</t>
  </si>
  <si>
    <t>Recommended fertility rate of hybrid rye</t>
  </si>
  <si>
    <t>Assumes little to no weed pressure for hybrid rye</t>
  </si>
  <si>
    <t>Market  Price (Stalks and Straw) Per Ton</t>
  </si>
  <si>
    <t>Market Price (Stalks and Straw) Per Ton</t>
  </si>
  <si>
    <t>Market Price Stalks and Straw) Per Ton</t>
  </si>
  <si>
    <t>UPDATED:</t>
  </si>
  <si>
    <t>MARKET INCOME (Per Acre)</t>
  </si>
  <si>
    <t>TOTAL DIRECT COSTS (Per Acre)</t>
  </si>
  <si>
    <t>TOTAL OVERHEAD COSTS (Per Acre)</t>
  </si>
  <si>
    <t>TOTAL DIRECT &amp; OVERHEAD (Per Acre)</t>
  </si>
  <si>
    <t>NET RETURN (Per Acre)</t>
  </si>
  <si>
    <t>Fertilizer (N-P-K)</t>
  </si>
  <si>
    <t>Chemicals (Herb and Insecticide)</t>
  </si>
  <si>
    <t>Miscellaneous (Everything not listed)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</si>
</sst>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26" x14ac:knownFonts="1">
    <font>
      <sz val="10"/>
      <color theme="1"/>
      <name val="Arial"/>
      <family val="2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sz val="20"/>
      <color theme="1"/>
      <name val="Arial"/>
      <family val="2"/>
    </font>
    <font>
      <b/>
      <sz val="14"/>
      <name val="Arial"/>
      <family val="2"/>
    </font>
    <font>
      <sz val="18"/>
      <color theme="1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b/>
      <sz val="12"/>
      <name val="Arial"/>
      <family val="2"/>
    </font>
    <font>
      <sz val="16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8"/>
      <name val="Arial"/>
      <family val="2"/>
    </font>
    <font>
      <sz val="18"/>
      <name val="Arial Bold"/>
      <family val="2"/>
    </font>
    <font>
      <b/>
      <i/>
      <sz val="18"/>
      <color theme="1"/>
      <name val="Arial"/>
      <family val="2"/>
    </font>
    <font>
      <b/>
      <u/>
      <sz val="18"/>
      <color theme="1"/>
      <name val="Arial"/>
      <family val="2"/>
    </font>
    <font>
      <u/>
      <sz val="18"/>
      <name val="Arial"/>
      <family val="2"/>
    </font>
    <font>
      <u/>
      <sz val="18"/>
      <name val="Arial Bold"/>
      <family val="2"/>
    </font>
    <font>
      <u/>
      <sz val="18"/>
      <color theme="1"/>
      <name val="Arial"/>
      <family val="2"/>
    </font>
    <font>
      <b/>
      <i/>
      <u/>
      <sz val="18"/>
      <color theme="1"/>
      <name val="Arial"/>
      <family val="2"/>
    </font>
    <font>
      <b/>
      <u/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15">
    <xf numFmtId="0" fontId="0" fillId="0" borderId="0" xfId="0"/>
    <xf numFmtId="0" fontId="5" fillId="0" borderId="0" xfId="0" applyFont="1"/>
    <xf numFmtId="0" fontId="7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8" fillId="2" borderId="0" xfId="1" applyFont="1" applyFill="1"/>
    <xf numFmtId="0" fontId="3" fillId="0" borderId="0" xfId="0" applyFont="1"/>
    <xf numFmtId="0" fontId="4" fillId="0" borderId="0" xfId="0" applyFont="1"/>
    <xf numFmtId="165" fontId="3" fillId="0" borderId="0" xfId="0" applyNumberFormat="1" applyFont="1"/>
    <xf numFmtId="0" fontId="3" fillId="0" borderId="0" xfId="0" quotePrefix="1" applyFont="1"/>
    <xf numFmtId="0" fontId="12" fillId="0" borderId="0" xfId="0" applyFont="1"/>
    <xf numFmtId="0" fontId="3" fillId="0" borderId="0" xfId="0" applyFont="1" applyAlignment="1">
      <alignment wrapText="1"/>
    </xf>
    <xf numFmtId="164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0" fontId="14" fillId="0" borderId="0" xfId="0" applyFont="1"/>
    <xf numFmtId="0" fontId="16" fillId="0" borderId="0" xfId="0" applyFont="1" applyAlignment="1">
      <alignment horizontal="center"/>
    </xf>
    <xf numFmtId="14" fontId="16" fillId="0" borderId="0" xfId="0" applyNumberFormat="1" applyFont="1" applyAlignment="1">
      <alignment horizontal="center"/>
    </xf>
    <xf numFmtId="164" fontId="17" fillId="2" borderId="0" xfId="1" applyNumberFormat="1" applyFont="1" applyFill="1" applyAlignment="1">
      <alignment horizontal="center"/>
    </xf>
    <xf numFmtId="0" fontId="17" fillId="0" borderId="0" xfId="1" applyFont="1"/>
    <xf numFmtId="2" fontId="17" fillId="0" borderId="0" xfId="1" applyNumberFormat="1" applyFont="1" applyAlignment="1">
      <alignment horizontal="center"/>
    </xf>
    <xf numFmtId="0" fontId="7" fillId="0" borderId="0" xfId="0" applyFont="1" applyAlignment="1">
      <alignment vertical="center"/>
    </xf>
    <xf numFmtId="0" fontId="8" fillId="3" borderId="2" xfId="1" applyFont="1" applyFill="1" applyBorder="1" applyAlignment="1">
      <alignment vertical="center"/>
    </xf>
    <xf numFmtId="1" fontId="17" fillId="3" borderId="7" xfId="1" applyNumberFormat="1" applyFont="1" applyFill="1" applyBorder="1" applyAlignment="1">
      <alignment horizontal="center"/>
    </xf>
    <xf numFmtId="0" fontId="17" fillId="3" borderId="3" xfId="1" applyFont="1" applyFill="1" applyBorder="1" applyAlignment="1" applyProtection="1">
      <alignment horizontal="center"/>
      <protection locked="0"/>
    </xf>
    <xf numFmtId="164" fontId="17" fillId="3" borderId="7" xfId="1" applyNumberFormat="1" applyFont="1" applyFill="1" applyBorder="1" applyAlignment="1">
      <alignment horizontal="center"/>
    </xf>
    <xf numFmtId="164" fontId="17" fillId="3" borderId="3" xfId="1" applyNumberFormat="1" applyFont="1" applyFill="1" applyBorder="1" applyAlignment="1">
      <alignment horizontal="center"/>
    </xf>
    <xf numFmtId="0" fontId="8" fillId="3" borderId="8" xfId="1" applyFont="1" applyFill="1" applyBorder="1" applyAlignment="1">
      <alignment vertical="center"/>
    </xf>
    <xf numFmtId="0" fontId="8" fillId="3" borderId="11" xfId="1" applyFont="1" applyFill="1" applyBorder="1" applyAlignment="1">
      <alignment vertical="center"/>
    </xf>
    <xf numFmtId="0" fontId="17" fillId="3" borderId="11" xfId="1" applyFont="1" applyFill="1" applyBorder="1"/>
    <xf numFmtId="0" fontId="17" fillId="3" borderId="11" xfId="1" applyFont="1" applyFill="1" applyBorder="1" applyAlignment="1">
      <alignment horizontal="center"/>
    </xf>
    <xf numFmtId="0" fontId="17" fillId="3" borderId="10" xfId="1" applyFont="1" applyFill="1" applyBorder="1"/>
    <xf numFmtId="0" fontId="17" fillId="3" borderId="14" xfId="1" applyFont="1" applyFill="1" applyBorder="1" applyAlignment="1">
      <alignment vertical="center"/>
    </xf>
    <xf numFmtId="164" fontId="17" fillId="3" borderId="14" xfId="1" applyNumberFormat="1" applyFont="1" applyFill="1" applyBorder="1" applyAlignment="1">
      <alignment horizontal="center" vertical="center"/>
    </xf>
    <xf numFmtId="0" fontId="17" fillId="3" borderId="12" xfId="1" applyFont="1" applyFill="1" applyBorder="1" applyAlignment="1">
      <alignment vertical="center"/>
    </xf>
    <xf numFmtId="2" fontId="17" fillId="3" borderId="12" xfId="1" applyNumberFormat="1" applyFont="1" applyFill="1" applyBorder="1" applyAlignment="1">
      <alignment horizontal="center" vertical="center"/>
    </xf>
    <xf numFmtId="2" fontId="17" fillId="3" borderId="12" xfId="1" applyNumberFormat="1" applyFont="1" applyFill="1" applyBorder="1" applyAlignment="1" applyProtection="1">
      <alignment horizontal="center" vertical="center"/>
      <protection locked="0"/>
    </xf>
    <xf numFmtId="2" fontId="17" fillId="3" borderId="11" xfId="1" applyNumberFormat="1" applyFont="1" applyFill="1" applyBorder="1" applyAlignment="1">
      <alignment horizontal="center"/>
    </xf>
    <xf numFmtId="0" fontId="17" fillId="3" borderId="10" xfId="1" applyFont="1" applyFill="1" applyBorder="1" applyAlignment="1">
      <alignment horizontal="center"/>
    </xf>
    <xf numFmtId="0" fontId="17" fillId="3" borderId="13" xfId="1" applyFont="1" applyFill="1" applyBorder="1" applyAlignment="1">
      <alignment vertical="center"/>
    </xf>
    <xf numFmtId="0" fontId="17" fillId="3" borderId="14" xfId="1" applyFont="1" applyFill="1" applyBorder="1"/>
    <xf numFmtId="2" fontId="17" fillId="3" borderId="14" xfId="1" applyNumberFormat="1" applyFont="1" applyFill="1" applyBorder="1" applyAlignment="1">
      <alignment horizontal="center"/>
    </xf>
    <xf numFmtId="0" fontId="17" fillId="3" borderId="12" xfId="1" applyFont="1" applyFill="1" applyBorder="1"/>
    <xf numFmtId="2" fontId="17" fillId="3" borderId="14" xfId="1" applyNumberFormat="1" applyFont="1" applyFill="1" applyBorder="1" applyAlignment="1" applyProtection="1">
      <alignment horizontal="center"/>
      <protection locked="0"/>
    </xf>
    <xf numFmtId="2" fontId="17" fillId="3" borderId="12" xfId="1" applyNumberFormat="1" applyFont="1" applyFill="1" applyBorder="1" applyAlignment="1">
      <alignment horizontal="center"/>
    </xf>
    <xf numFmtId="2" fontId="17" fillId="3" borderId="12" xfId="1" applyNumberFormat="1" applyFont="1" applyFill="1" applyBorder="1" applyAlignment="1" applyProtection="1">
      <alignment horizontal="center"/>
      <protection locked="0"/>
    </xf>
    <xf numFmtId="0" fontId="8" fillId="3" borderId="12" xfId="1" applyFont="1" applyFill="1" applyBorder="1" applyAlignment="1">
      <alignment vertical="center"/>
    </xf>
    <xf numFmtId="164" fontId="11" fillId="3" borderId="12" xfId="0" applyNumberFormat="1" applyFont="1" applyFill="1" applyBorder="1" applyAlignment="1">
      <alignment horizontal="center" vertical="center"/>
    </xf>
    <xf numFmtId="3" fontId="11" fillId="3" borderId="12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16" fillId="2" borderId="0" xfId="0" applyFont="1" applyFill="1" applyAlignment="1">
      <alignment horizontal="center"/>
    </xf>
    <xf numFmtId="0" fontId="14" fillId="2" borderId="0" xfId="0" applyFont="1" applyFill="1"/>
    <xf numFmtId="14" fontId="16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left" vertical="center"/>
    </xf>
    <xf numFmtId="0" fontId="7" fillId="2" borderId="0" xfId="0" applyFont="1" applyFill="1"/>
    <xf numFmtId="0" fontId="1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5" fillId="2" borderId="0" xfId="0" applyFont="1" applyFill="1"/>
    <xf numFmtId="0" fontId="5" fillId="2" borderId="0" xfId="0" applyFont="1" applyFill="1" applyAlignment="1">
      <alignment vertical="center"/>
    </xf>
    <xf numFmtId="2" fontId="0" fillId="2" borderId="0" xfId="0" applyNumberFormat="1" applyFill="1" applyAlignment="1">
      <alignment vertical="center"/>
    </xf>
    <xf numFmtId="164" fontId="0" fillId="2" borderId="0" xfId="0" applyNumberFormat="1" applyFill="1" applyAlignment="1">
      <alignment vertical="center"/>
    </xf>
    <xf numFmtId="0" fontId="3" fillId="2" borderId="0" xfId="0" quotePrefix="1" applyFont="1" applyFill="1"/>
    <xf numFmtId="0" fontId="4" fillId="2" borderId="0" xfId="0" applyFont="1" applyFill="1"/>
    <xf numFmtId="0" fontId="3" fillId="2" borderId="0" xfId="0" applyFont="1" applyFill="1"/>
    <xf numFmtId="0" fontId="12" fillId="2" borderId="0" xfId="0" applyFont="1" applyFill="1"/>
    <xf numFmtId="0" fontId="3" fillId="2" borderId="0" xfId="0" applyFont="1" applyFill="1" applyAlignment="1">
      <alignment wrapText="1"/>
    </xf>
    <xf numFmtId="165" fontId="3" fillId="2" borderId="0" xfId="0" applyNumberFormat="1" applyFont="1" applyFill="1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6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20" fillId="4" borderId="6" xfId="0" applyFont="1" applyFill="1" applyBorder="1" applyAlignment="1">
      <alignment horizontal="center" vertical="center"/>
    </xf>
    <xf numFmtId="0" fontId="21" fillId="4" borderId="1" xfId="1" applyFont="1" applyFill="1" applyBorder="1"/>
    <xf numFmtId="0" fontId="22" fillId="4" borderId="6" xfId="1" applyFont="1" applyFill="1" applyBorder="1" applyAlignment="1">
      <alignment horizontal="center"/>
    </xf>
    <xf numFmtId="0" fontId="20" fillId="4" borderId="9" xfId="0" applyFont="1" applyFill="1" applyBorder="1" applyAlignment="1">
      <alignment horizontal="center" vertical="center"/>
    </xf>
    <xf numFmtId="0" fontId="20" fillId="4" borderId="4" xfId="0" applyFont="1" applyFill="1" applyBorder="1"/>
    <xf numFmtId="0" fontId="23" fillId="4" borderId="9" xfId="0" applyFont="1" applyFill="1" applyBorder="1" applyAlignment="1">
      <alignment horizontal="center"/>
    </xf>
    <xf numFmtId="0" fontId="24" fillId="4" borderId="9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left" vertical="center"/>
    </xf>
    <xf numFmtId="0" fontId="23" fillId="4" borderId="7" xfId="0" applyFont="1" applyFill="1" applyBorder="1" applyAlignment="1">
      <alignment horizontal="left" vertical="center"/>
    </xf>
    <xf numFmtId="0" fontId="23" fillId="4" borderId="3" xfId="0" applyFont="1" applyFill="1" applyBorder="1" applyAlignment="1">
      <alignment horizontal="left" vertical="center"/>
    </xf>
    <xf numFmtId="0" fontId="25" fillId="4" borderId="2" xfId="1" applyFont="1" applyFill="1" applyBorder="1" applyAlignment="1">
      <alignment vertical="center"/>
    </xf>
    <xf numFmtId="0" fontId="21" fillId="4" borderId="7" xfId="1" applyFont="1" applyFill="1" applyBorder="1" applyAlignment="1">
      <alignment horizontal="center"/>
    </xf>
    <xf numFmtId="0" fontId="21" fillId="4" borderId="3" xfId="1" applyFont="1" applyFill="1" applyBorder="1" applyAlignment="1">
      <alignment horizontal="center"/>
    </xf>
    <xf numFmtId="4" fontId="8" fillId="4" borderId="15" xfId="1" applyNumberFormat="1" applyFont="1" applyFill="1" applyBorder="1" applyAlignment="1">
      <alignment vertical="center"/>
    </xf>
    <xf numFmtId="4" fontId="8" fillId="4" borderId="18" xfId="1" applyNumberFormat="1" applyFont="1" applyFill="1" applyBorder="1" applyAlignment="1">
      <alignment vertical="center"/>
    </xf>
    <xf numFmtId="164" fontId="17" fillId="4" borderId="16" xfId="1" applyNumberFormat="1" applyFont="1" applyFill="1" applyBorder="1" applyAlignment="1">
      <alignment horizontal="center"/>
    </xf>
    <xf numFmtId="164" fontId="17" fillId="4" borderId="17" xfId="1" applyNumberFormat="1" applyFont="1" applyFill="1" applyBorder="1" applyAlignment="1">
      <alignment horizontal="center"/>
    </xf>
    <xf numFmtId="164" fontId="17" fillId="4" borderId="16" xfId="1" applyNumberFormat="1" applyFont="1" applyFill="1" applyBorder="1" applyAlignment="1">
      <alignment horizontal="center" vertical="center"/>
    </xf>
    <xf numFmtId="164" fontId="8" fillId="4" borderId="16" xfId="1" applyNumberFormat="1" applyFont="1" applyFill="1" applyBorder="1" applyAlignment="1">
      <alignment horizontal="center" vertical="center"/>
    </xf>
    <xf numFmtId="164" fontId="8" fillId="4" borderId="17" xfId="1" applyNumberFormat="1" applyFont="1" applyFill="1" applyBorder="1" applyAlignment="1">
      <alignment horizontal="center" vertical="center"/>
    </xf>
    <xf numFmtId="0" fontId="8" fillId="5" borderId="5" xfId="1" applyFont="1" applyFill="1" applyBorder="1" applyAlignment="1">
      <alignment vertical="center"/>
    </xf>
    <xf numFmtId="164" fontId="8" fillId="5" borderId="5" xfId="1" applyNumberFormat="1" applyFont="1" applyFill="1" applyBorder="1" applyAlignment="1">
      <alignment horizontal="center" vertical="center"/>
    </xf>
    <xf numFmtId="0" fontId="8" fillId="5" borderId="8" xfId="1" applyFont="1" applyFill="1" applyBorder="1"/>
    <xf numFmtId="164" fontId="8" fillId="5" borderId="5" xfId="1" applyNumberFormat="1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 vertical="center"/>
    </xf>
    <xf numFmtId="0" fontId="17" fillId="4" borderId="1" xfId="1" applyFont="1" applyFill="1" applyBorder="1"/>
    <xf numFmtId="0" fontId="18" fillId="4" borderId="6" xfId="1" applyFont="1" applyFill="1" applyBorder="1" applyAlignment="1">
      <alignment horizontal="center"/>
    </xf>
    <xf numFmtId="0" fontId="11" fillId="4" borderId="9" xfId="0" applyFont="1" applyFill="1" applyBorder="1" applyAlignment="1">
      <alignment horizontal="center" vertical="center"/>
    </xf>
    <xf numFmtId="0" fontId="11" fillId="4" borderId="4" xfId="0" applyFont="1" applyFill="1" applyBorder="1"/>
    <xf numFmtId="0" fontId="7" fillId="4" borderId="9" xfId="0" applyFont="1" applyFill="1" applyBorder="1" applyAlignment="1">
      <alignment horizontal="center"/>
    </xf>
    <xf numFmtId="0" fontId="19" fillId="4" borderId="9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center"/>
    </xf>
    <xf numFmtId="0" fontId="8" fillId="4" borderId="2" xfId="1" applyFont="1" applyFill="1" applyBorder="1" applyAlignment="1">
      <alignment vertical="center"/>
    </xf>
    <xf numFmtId="0" fontId="17" fillId="4" borderId="7" xfId="1" applyFont="1" applyFill="1" applyBorder="1" applyAlignment="1">
      <alignment horizontal="center"/>
    </xf>
    <xf numFmtId="0" fontId="17" fillId="4" borderId="3" xfId="1" applyFont="1" applyFill="1" applyBorder="1" applyAlignment="1">
      <alignment horizontal="center"/>
    </xf>
    <xf numFmtId="0" fontId="17" fillId="4" borderId="0" xfId="1" applyFont="1" applyFill="1"/>
    <xf numFmtId="2" fontId="17" fillId="4" borderId="0" xfId="1" applyNumberFormat="1" applyFont="1" applyFill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43CA770-0D58-49D3-AD80-FA2E26C30C8C}"/>
  </cellStyles>
  <dxfs count="0"/>
  <tableStyles count="0" defaultTableStyle="TableStyleMedium2" defaultPivotStyle="PivotStyleLight16"/>
  <colors>
    <mruColors>
      <color rgb="FFFFFF99"/>
      <color rgb="FFCCFF66"/>
      <color rgb="FF99FF99"/>
      <color rgb="FFB76521"/>
      <color rgb="FFC496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579782</xdr:colOff>
      <xdr:row>8</xdr:row>
      <xdr:rowOff>31060</xdr:rowOff>
    </xdr:from>
    <xdr:to>
      <xdr:col>7</xdr:col>
      <xdr:colOff>745434</xdr:colOff>
      <xdr:row>8</xdr:row>
      <xdr:rowOff>200522</xdr:rowOff>
    </xdr:to>
    <xdr:pic>
      <xdr:nvPicPr>
        <xdr:cNvPr id="9" name="Graphic 8" descr="Star with solid fill">
          <a:extLst>
            <a:ext uri="{FF2B5EF4-FFF2-40B4-BE49-F238E27FC236}">
              <a16:creationId xmlns:a16="http://schemas.microsoft.com/office/drawing/2014/main" id="{C4E61FFF-80A1-47B4-8373-F127EA43C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607825" y="1532283"/>
          <a:ext cx="165652" cy="165652"/>
        </a:xfrm>
        <a:prstGeom prst="rect">
          <a:avLst/>
        </a:prstGeom>
      </xdr:spPr>
    </xdr:pic>
    <xdr:clientData/>
  </xdr:twoCellAnchor>
  <xdr:twoCellAnchor editAs="oneCell">
    <xdr:from>
      <xdr:col>8</xdr:col>
      <xdr:colOff>600490</xdr:colOff>
      <xdr:row>8</xdr:row>
      <xdr:rowOff>41413</xdr:rowOff>
    </xdr:from>
    <xdr:to>
      <xdr:col>8</xdr:col>
      <xdr:colOff>769952</xdr:colOff>
      <xdr:row>8</xdr:row>
      <xdr:rowOff>207065</xdr:rowOff>
    </xdr:to>
    <xdr:pic>
      <xdr:nvPicPr>
        <xdr:cNvPr id="10" name="Graphic 9" descr="Star with solid fill">
          <a:extLst>
            <a:ext uri="{FF2B5EF4-FFF2-40B4-BE49-F238E27FC236}">
              <a16:creationId xmlns:a16="http://schemas.microsoft.com/office/drawing/2014/main" id="{7216294D-5347-43A2-A3E1-36C29AE8C2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005517" y="1542636"/>
          <a:ext cx="165652" cy="165652"/>
        </a:xfrm>
        <a:prstGeom prst="rect">
          <a:avLst/>
        </a:prstGeom>
      </xdr:spPr>
    </xdr:pic>
    <xdr:clientData/>
  </xdr:twoCellAnchor>
  <xdr:twoCellAnchor editAs="oneCell">
    <xdr:from>
      <xdr:col>9</xdr:col>
      <xdr:colOff>652255</xdr:colOff>
      <xdr:row>8</xdr:row>
      <xdr:rowOff>31061</xdr:rowOff>
    </xdr:from>
    <xdr:to>
      <xdr:col>9</xdr:col>
      <xdr:colOff>817907</xdr:colOff>
      <xdr:row>8</xdr:row>
      <xdr:rowOff>200523</xdr:rowOff>
    </xdr:to>
    <xdr:pic>
      <xdr:nvPicPr>
        <xdr:cNvPr id="11" name="Graphic 10" descr="Star with solid fill">
          <a:extLst>
            <a:ext uri="{FF2B5EF4-FFF2-40B4-BE49-F238E27FC236}">
              <a16:creationId xmlns:a16="http://schemas.microsoft.com/office/drawing/2014/main" id="{ADC285BE-3C16-4E16-9C74-B5CCBAD65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434266" y="1532284"/>
          <a:ext cx="165652" cy="165652"/>
        </a:xfrm>
        <a:prstGeom prst="rect">
          <a:avLst/>
        </a:prstGeom>
      </xdr:spPr>
    </xdr:pic>
    <xdr:clientData/>
  </xdr:twoCellAnchor>
  <xdr:twoCellAnchor editAs="oneCell">
    <xdr:from>
      <xdr:col>0</xdr:col>
      <xdr:colOff>448643</xdr:colOff>
      <xdr:row>0</xdr:row>
      <xdr:rowOff>92029</xdr:rowOff>
    </xdr:from>
    <xdr:to>
      <xdr:col>1</xdr:col>
      <xdr:colOff>2175392</xdr:colOff>
      <xdr:row>5</xdr:row>
      <xdr:rowOff>154151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D79DBE16-E4B6-4ACD-98B2-A11BB6E89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643" y="92029"/>
          <a:ext cx="2186894" cy="1046832"/>
        </a:xfrm>
        <a:prstGeom prst="rect">
          <a:avLst/>
        </a:prstGeom>
      </xdr:spPr>
    </xdr:pic>
    <xdr:clientData/>
  </xdr:twoCellAnchor>
  <xdr:oneCellAnchor>
    <xdr:from>
      <xdr:col>7</xdr:col>
      <xdr:colOff>279541</xdr:colOff>
      <xdr:row>39</xdr:row>
      <xdr:rowOff>20706</xdr:rowOff>
    </xdr:from>
    <xdr:ext cx="3043856" cy="843821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E69234DA-717C-461F-9DA7-0B8BADE4EB30}"/>
            </a:ext>
          </a:extLst>
        </xdr:cNvPr>
        <xdr:cNvSpPr txBox="1"/>
      </xdr:nvSpPr>
      <xdr:spPr>
        <a:xfrm>
          <a:off x="7599296" y="11212581"/>
          <a:ext cx="3043856" cy="843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200" i="1"/>
            <a:t>* This information represented in this worksheet is for estimation and possible projections based solely on assumptions made for illustration purposes.</a:t>
          </a:r>
        </a:p>
      </xdr:txBody>
    </xdr:sp>
    <xdr:clientData/>
  </xdr:oneCellAnchor>
  <xdr:oneCellAnchor>
    <xdr:from>
      <xdr:col>3</xdr:col>
      <xdr:colOff>1107798</xdr:colOff>
      <xdr:row>39</xdr:row>
      <xdr:rowOff>41412</xdr:rowOff>
    </xdr:from>
    <xdr:ext cx="2981740" cy="843821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AA65DB61-8754-4933-9681-89FC79A11E1F}"/>
            </a:ext>
          </a:extLst>
        </xdr:cNvPr>
        <xdr:cNvSpPr txBox="1"/>
      </xdr:nvSpPr>
      <xdr:spPr>
        <a:xfrm>
          <a:off x="3954945" y="11233287"/>
          <a:ext cx="2981740" cy="843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200" i="1"/>
            <a:t> *  KWS Cereals Seeds and its affiliates, distributors, agents and employees disclaim any liability and responsibility in connection with these estimates and projections.</a:t>
          </a:r>
        </a:p>
      </xdr:txBody>
    </xdr:sp>
    <xdr:clientData/>
  </xdr:oneCellAnchor>
  <xdr:oneCellAnchor>
    <xdr:from>
      <xdr:col>1</xdr:col>
      <xdr:colOff>310598</xdr:colOff>
      <xdr:row>39</xdr:row>
      <xdr:rowOff>51767</xdr:rowOff>
    </xdr:from>
    <xdr:ext cx="3033505" cy="843821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2EB21216-61AD-49CC-B4F6-DDD32D9B5C1D}"/>
            </a:ext>
          </a:extLst>
        </xdr:cNvPr>
        <xdr:cNvSpPr txBox="1"/>
      </xdr:nvSpPr>
      <xdr:spPr>
        <a:xfrm>
          <a:off x="310598" y="11243642"/>
          <a:ext cx="3033505" cy="843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i="1"/>
            <a:t>* </a:t>
          </a:r>
          <a:r>
            <a:rPr lang="en-US" sz="1200" i="1"/>
            <a:t>KWS Cereals Seeds and its affiliates, distributors, agents and employees are not authorized to make a claim represented in this worksheet or any related documents.    </a:t>
          </a:r>
          <a:endParaRPr lang="en-US" sz="1100" i="1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579782</xdr:colOff>
      <xdr:row>8</xdr:row>
      <xdr:rowOff>31060</xdr:rowOff>
    </xdr:from>
    <xdr:to>
      <xdr:col>7</xdr:col>
      <xdr:colOff>745434</xdr:colOff>
      <xdr:row>9</xdr:row>
      <xdr:rowOff>41772</xdr:rowOff>
    </xdr:to>
    <xdr:pic>
      <xdr:nvPicPr>
        <xdr:cNvPr id="16" name="Graphic 15" descr="Star with solid fill">
          <a:extLst>
            <a:ext uri="{FF2B5EF4-FFF2-40B4-BE49-F238E27FC236}">
              <a16:creationId xmlns:a16="http://schemas.microsoft.com/office/drawing/2014/main" id="{E95C1634-4DCB-445E-9F65-332AC07C4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327032" y="1637610"/>
          <a:ext cx="165652" cy="169462"/>
        </a:xfrm>
        <a:prstGeom prst="rect">
          <a:avLst/>
        </a:prstGeom>
      </xdr:spPr>
    </xdr:pic>
    <xdr:clientData/>
  </xdr:twoCellAnchor>
  <xdr:twoCellAnchor editAs="oneCell">
    <xdr:from>
      <xdr:col>8</xdr:col>
      <xdr:colOff>600490</xdr:colOff>
      <xdr:row>8</xdr:row>
      <xdr:rowOff>41413</xdr:rowOff>
    </xdr:from>
    <xdr:to>
      <xdr:col>8</xdr:col>
      <xdr:colOff>769952</xdr:colOff>
      <xdr:row>9</xdr:row>
      <xdr:rowOff>48315</xdr:rowOff>
    </xdr:to>
    <xdr:pic>
      <xdr:nvPicPr>
        <xdr:cNvPr id="17" name="Graphic 16" descr="Star with solid fill">
          <a:extLst>
            <a:ext uri="{FF2B5EF4-FFF2-40B4-BE49-F238E27FC236}">
              <a16:creationId xmlns:a16="http://schemas.microsoft.com/office/drawing/2014/main" id="{E4E11B12-6874-4B31-A4C4-C36C1165C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738390" y="1647963"/>
          <a:ext cx="169462" cy="165652"/>
        </a:xfrm>
        <a:prstGeom prst="rect">
          <a:avLst/>
        </a:prstGeom>
      </xdr:spPr>
    </xdr:pic>
    <xdr:clientData/>
  </xdr:twoCellAnchor>
  <xdr:twoCellAnchor editAs="oneCell">
    <xdr:from>
      <xdr:col>9</xdr:col>
      <xdr:colOff>652255</xdr:colOff>
      <xdr:row>8</xdr:row>
      <xdr:rowOff>31061</xdr:rowOff>
    </xdr:from>
    <xdr:to>
      <xdr:col>9</xdr:col>
      <xdr:colOff>817907</xdr:colOff>
      <xdr:row>9</xdr:row>
      <xdr:rowOff>41773</xdr:rowOff>
    </xdr:to>
    <xdr:pic>
      <xdr:nvPicPr>
        <xdr:cNvPr id="18" name="Graphic 17" descr="Star with solid fill">
          <a:extLst>
            <a:ext uri="{FF2B5EF4-FFF2-40B4-BE49-F238E27FC236}">
              <a16:creationId xmlns:a16="http://schemas.microsoft.com/office/drawing/2014/main" id="{A51D263D-2BC5-4420-99B5-B4F0AB5C5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123655" y="1637611"/>
          <a:ext cx="165652" cy="169462"/>
        </a:xfrm>
        <a:prstGeom prst="rect">
          <a:avLst/>
        </a:prstGeom>
      </xdr:spPr>
    </xdr:pic>
    <xdr:clientData/>
  </xdr:twoCellAnchor>
  <xdr:twoCellAnchor editAs="oneCell">
    <xdr:from>
      <xdr:col>0</xdr:col>
      <xdr:colOff>437065</xdr:colOff>
      <xdr:row>0</xdr:row>
      <xdr:rowOff>10242</xdr:rowOff>
    </xdr:from>
    <xdr:to>
      <xdr:col>1</xdr:col>
      <xdr:colOff>2044444</xdr:colOff>
      <xdr:row>5</xdr:row>
      <xdr:rowOff>145229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DCD73E52-D73C-4F4F-9CEB-3B04F26C9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065" y="10242"/>
          <a:ext cx="2068266" cy="1138697"/>
        </a:xfrm>
        <a:prstGeom prst="rect">
          <a:avLst/>
        </a:prstGeom>
      </xdr:spPr>
    </xdr:pic>
    <xdr:clientData/>
  </xdr:twoCellAnchor>
  <xdr:oneCellAnchor>
    <xdr:from>
      <xdr:col>7</xdr:col>
      <xdr:colOff>279541</xdr:colOff>
      <xdr:row>39</xdr:row>
      <xdr:rowOff>20706</xdr:rowOff>
    </xdr:from>
    <xdr:ext cx="3043856" cy="843821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A57293F6-5B68-4F27-A53F-A6EB921B50C3}"/>
            </a:ext>
          </a:extLst>
        </xdr:cNvPr>
        <xdr:cNvSpPr txBox="1"/>
      </xdr:nvSpPr>
      <xdr:spPr>
        <a:xfrm>
          <a:off x="10026791" y="8783706"/>
          <a:ext cx="3043856" cy="843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200" i="1"/>
            <a:t>* This information represented in this worksheet is for estimation and possible projections based solely on assumptions made for illustration purposes.</a:t>
          </a:r>
        </a:p>
      </xdr:txBody>
    </xdr:sp>
    <xdr:clientData/>
  </xdr:oneCellAnchor>
  <xdr:oneCellAnchor>
    <xdr:from>
      <xdr:col>3</xdr:col>
      <xdr:colOff>1107798</xdr:colOff>
      <xdr:row>39</xdr:row>
      <xdr:rowOff>41412</xdr:rowOff>
    </xdr:from>
    <xdr:ext cx="2981740" cy="843821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5DF4DBEC-80F4-4196-9B7E-1814B412117F}"/>
            </a:ext>
          </a:extLst>
        </xdr:cNvPr>
        <xdr:cNvSpPr txBox="1"/>
      </xdr:nvSpPr>
      <xdr:spPr>
        <a:xfrm>
          <a:off x="5940148" y="8804412"/>
          <a:ext cx="2981740" cy="843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200" i="1"/>
            <a:t> *  KWS Cereals Seeds and its affiliates, distributors, agents and employees disclaim any liability and responsibility in connection with these estimates and projections.</a:t>
          </a:r>
        </a:p>
      </xdr:txBody>
    </xdr:sp>
    <xdr:clientData/>
  </xdr:oneCellAnchor>
  <xdr:oneCellAnchor>
    <xdr:from>
      <xdr:col>1</xdr:col>
      <xdr:colOff>310598</xdr:colOff>
      <xdr:row>39</xdr:row>
      <xdr:rowOff>51767</xdr:rowOff>
    </xdr:from>
    <xdr:ext cx="3033505" cy="843821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5C0D783C-0B90-4E59-935A-C2A196795DC1}"/>
            </a:ext>
          </a:extLst>
        </xdr:cNvPr>
        <xdr:cNvSpPr txBox="1"/>
      </xdr:nvSpPr>
      <xdr:spPr>
        <a:xfrm>
          <a:off x="774148" y="8814767"/>
          <a:ext cx="3033505" cy="843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i="1"/>
            <a:t>* </a:t>
          </a:r>
          <a:r>
            <a:rPr lang="en-US" sz="1200" i="1"/>
            <a:t>KWS Cereals Seeds and its affiliates, distributors, agents and employees are not authorized to make a claim represented in this worksheet or any related documents.    </a:t>
          </a:r>
          <a:endParaRPr lang="en-US" sz="1100" i="1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579782</xdr:colOff>
      <xdr:row>8</xdr:row>
      <xdr:rowOff>31060</xdr:rowOff>
    </xdr:from>
    <xdr:to>
      <xdr:col>6</xdr:col>
      <xdr:colOff>745434</xdr:colOff>
      <xdr:row>9</xdr:row>
      <xdr:rowOff>41772</xdr:rowOff>
    </xdr:to>
    <xdr:pic>
      <xdr:nvPicPr>
        <xdr:cNvPr id="2" name="Graphic 1" descr="Star with solid fill">
          <a:extLst>
            <a:ext uri="{FF2B5EF4-FFF2-40B4-BE49-F238E27FC236}">
              <a16:creationId xmlns:a16="http://schemas.microsoft.com/office/drawing/2014/main" id="{25C897F6-7A31-426A-977A-68F00C4F0E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327032" y="1637610"/>
          <a:ext cx="165652" cy="169462"/>
        </a:xfrm>
        <a:prstGeom prst="rect">
          <a:avLst/>
        </a:prstGeom>
      </xdr:spPr>
    </xdr:pic>
    <xdr:clientData/>
  </xdr:twoCellAnchor>
  <xdr:twoCellAnchor editAs="oneCell">
    <xdr:from>
      <xdr:col>7</xdr:col>
      <xdr:colOff>600490</xdr:colOff>
      <xdr:row>8</xdr:row>
      <xdr:rowOff>41413</xdr:rowOff>
    </xdr:from>
    <xdr:to>
      <xdr:col>7</xdr:col>
      <xdr:colOff>769952</xdr:colOff>
      <xdr:row>9</xdr:row>
      <xdr:rowOff>48315</xdr:rowOff>
    </xdr:to>
    <xdr:pic>
      <xdr:nvPicPr>
        <xdr:cNvPr id="3" name="Graphic 2" descr="Star with solid fill">
          <a:extLst>
            <a:ext uri="{FF2B5EF4-FFF2-40B4-BE49-F238E27FC236}">
              <a16:creationId xmlns:a16="http://schemas.microsoft.com/office/drawing/2014/main" id="{52B305C9-2F92-45BA-927D-05203AFFD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738390" y="1647963"/>
          <a:ext cx="169462" cy="165652"/>
        </a:xfrm>
        <a:prstGeom prst="rect">
          <a:avLst/>
        </a:prstGeom>
      </xdr:spPr>
    </xdr:pic>
    <xdr:clientData/>
  </xdr:twoCellAnchor>
  <xdr:twoCellAnchor editAs="oneCell">
    <xdr:from>
      <xdr:col>8</xdr:col>
      <xdr:colOff>652255</xdr:colOff>
      <xdr:row>8</xdr:row>
      <xdr:rowOff>31061</xdr:rowOff>
    </xdr:from>
    <xdr:to>
      <xdr:col>8</xdr:col>
      <xdr:colOff>817907</xdr:colOff>
      <xdr:row>9</xdr:row>
      <xdr:rowOff>41773</xdr:rowOff>
    </xdr:to>
    <xdr:pic>
      <xdr:nvPicPr>
        <xdr:cNvPr id="4" name="Graphic 3" descr="Star with solid fill">
          <a:extLst>
            <a:ext uri="{FF2B5EF4-FFF2-40B4-BE49-F238E27FC236}">
              <a16:creationId xmlns:a16="http://schemas.microsoft.com/office/drawing/2014/main" id="{2C53B137-54BD-4F91-959B-1A1C0581E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123655" y="1637611"/>
          <a:ext cx="165652" cy="169462"/>
        </a:xfrm>
        <a:prstGeom prst="rect">
          <a:avLst/>
        </a:prstGeom>
      </xdr:spPr>
    </xdr:pic>
    <xdr:clientData/>
  </xdr:twoCellAnchor>
  <xdr:twoCellAnchor editAs="oneCell">
    <xdr:from>
      <xdr:col>0</xdr:col>
      <xdr:colOff>444834</xdr:colOff>
      <xdr:row>0</xdr:row>
      <xdr:rowOff>0</xdr:rowOff>
    </xdr:from>
    <xdr:to>
      <xdr:col>1</xdr:col>
      <xdr:colOff>2396514</xdr:colOff>
      <xdr:row>5</xdr:row>
      <xdr:rowOff>150172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4F4267B-87EB-4940-A367-77F9DB9D5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34" y="0"/>
          <a:ext cx="2411508" cy="1157413"/>
        </a:xfrm>
        <a:prstGeom prst="rect">
          <a:avLst/>
        </a:prstGeom>
      </xdr:spPr>
    </xdr:pic>
    <xdr:clientData/>
  </xdr:twoCellAnchor>
  <xdr:oneCellAnchor>
    <xdr:from>
      <xdr:col>6</xdr:col>
      <xdr:colOff>279541</xdr:colOff>
      <xdr:row>39</xdr:row>
      <xdr:rowOff>20706</xdr:rowOff>
    </xdr:from>
    <xdr:ext cx="3043856" cy="843821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4487366-E0FA-4630-8051-FEBC4311B34A}"/>
            </a:ext>
          </a:extLst>
        </xdr:cNvPr>
        <xdr:cNvSpPr txBox="1"/>
      </xdr:nvSpPr>
      <xdr:spPr>
        <a:xfrm>
          <a:off x="10026791" y="8783706"/>
          <a:ext cx="3043856" cy="843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200" i="1"/>
            <a:t>* This information represented in this worksheet is for estimation and possible projections based solely on assumptions made for illustration purposes.</a:t>
          </a:r>
        </a:p>
      </xdr:txBody>
    </xdr:sp>
    <xdr:clientData/>
  </xdr:oneCellAnchor>
  <xdr:oneCellAnchor>
    <xdr:from>
      <xdr:col>3</xdr:col>
      <xdr:colOff>1107798</xdr:colOff>
      <xdr:row>39</xdr:row>
      <xdr:rowOff>41412</xdr:rowOff>
    </xdr:from>
    <xdr:ext cx="2981740" cy="843821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CE7EDC7-C4A6-4348-921E-629153A0E68B}"/>
            </a:ext>
          </a:extLst>
        </xdr:cNvPr>
        <xdr:cNvSpPr txBox="1"/>
      </xdr:nvSpPr>
      <xdr:spPr>
        <a:xfrm>
          <a:off x="5940148" y="8804412"/>
          <a:ext cx="2981740" cy="843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200" i="1"/>
            <a:t> *  KWS Cereals Seeds and its affiliates, distributors, agents and employees disclaim any liability and responsibility in connection with these estimates and projections.</a:t>
          </a:r>
        </a:p>
      </xdr:txBody>
    </xdr:sp>
    <xdr:clientData/>
  </xdr:oneCellAnchor>
  <xdr:oneCellAnchor>
    <xdr:from>
      <xdr:col>1</xdr:col>
      <xdr:colOff>310598</xdr:colOff>
      <xdr:row>39</xdr:row>
      <xdr:rowOff>51767</xdr:rowOff>
    </xdr:from>
    <xdr:ext cx="3033505" cy="843821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F4F1BECD-C6CE-4455-97D1-236EDF17B363}"/>
            </a:ext>
          </a:extLst>
        </xdr:cNvPr>
        <xdr:cNvSpPr txBox="1"/>
      </xdr:nvSpPr>
      <xdr:spPr>
        <a:xfrm>
          <a:off x="774148" y="8814767"/>
          <a:ext cx="3033505" cy="843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i="1"/>
            <a:t>* </a:t>
          </a:r>
          <a:r>
            <a:rPr lang="en-US" sz="1200" i="1"/>
            <a:t>KWS Cereals Seeds and its affiliates, distributors, agents and employees are not authorized to make a claim represented in this worksheet or any related documents.    </a:t>
          </a:r>
          <a:endParaRPr lang="en-US" sz="1100" i="1"/>
        </a:p>
      </xdr:txBody>
    </xdr:sp>
    <xdr:clientData/>
  </xdr:oneCellAnchor>
</xdr:wsDr>
</file>

<file path=xl/theme/theme1.xml><?xml version="1.0" encoding="utf-8"?>
<a:theme xmlns:a="http://schemas.openxmlformats.org/drawingml/2006/main" name="KWS Theme">
  <a:themeElements>
    <a:clrScheme name="Custom 63">
      <a:dk1>
        <a:srgbClr val="000000"/>
      </a:dk1>
      <a:lt1>
        <a:srgbClr val="FFFFFF"/>
      </a:lt1>
      <a:dk2>
        <a:srgbClr val="FF6C00"/>
      </a:dk2>
      <a:lt2>
        <a:srgbClr val="B4AF9B"/>
      </a:lt2>
      <a:accent1>
        <a:srgbClr val="5F696E"/>
      </a:accent1>
      <a:accent2>
        <a:srgbClr val="78785F"/>
      </a:accent2>
      <a:accent3>
        <a:srgbClr val="233737"/>
      </a:accent3>
      <a:accent4>
        <a:srgbClr val="5F696E"/>
      </a:accent4>
      <a:accent5>
        <a:srgbClr val="257150"/>
      </a:accent5>
      <a:accent6>
        <a:srgbClr val="96A02C"/>
      </a:accent6>
      <a:hlink>
        <a:srgbClr val="000000"/>
      </a:hlink>
      <a:folHlink>
        <a:srgbClr val="000000"/>
      </a:folHlink>
    </a:clrScheme>
    <a:fontScheme name="KW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>
            <a:lumMod val="95000"/>
          </a:schemeClr>
        </a:solidFill>
        <a:ln>
          <a:noFill/>
        </a:ln>
      </a:spPr>
      <a:bodyPr rot="0" spcFirstLastPara="0" vertOverflow="overflow" horzOverflow="overflow" vert="horz" wrap="square" lIns="216000" tIns="144000" rIns="360000" bIns="180000" numCol="1" spcCol="0" rtlCol="0" fromWordArt="0" anchor="t" anchorCtr="0" forceAA="0" compatLnSpc="1">
        <a:prstTxWarp prst="textNoShape">
          <a:avLst/>
        </a:prstTxWarp>
        <a:noAutofit/>
      </a:bodyPr>
      <a:lstStyle>
        <a:defPPr marL="285750" indent="-285750" algn="l">
          <a:spcAft>
            <a:spcPts val="600"/>
          </a:spcAft>
          <a:buClr>
            <a:schemeClr val="tx2"/>
          </a:buClr>
          <a:buFont typeface="Wingdings" pitchFamily="2" charset="2"/>
          <a:buChar char="§"/>
          <a:defRPr dirty="0" err="1" smtClean="0">
            <a:solidFill>
              <a:schemeClr val="tx1"/>
            </a:solidFill>
            <a:cs typeface="Arial" panose="020B0604020202020204" pitchFamily="34" charset="0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9525" cmpd="sng"/>
        <a:effectLst/>
      </a:spPr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  <a:txDef>
      <a:spPr bwMode="auto">
        <a:solidFill>
          <a:schemeClr val="bg1">
            <a:lumMod val="95000"/>
          </a:schemeClr>
        </a:solidFill>
        <a:ln>
          <a:noFill/>
        </a:ln>
        <a:effectLst/>
      </a:spPr>
      <a:bodyPr wrap="square" lIns="216000" tIns="144000" rIns="360000" bIns="216000" rtlCol="0" anchor="t">
        <a:noAutofit/>
      </a:bodyPr>
      <a:lstStyle>
        <a:defPPr marL="285750" indent="-285750" algn="l">
          <a:spcAft>
            <a:spcPts val="600"/>
          </a:spcAft>
          <a:buClr>
            <a:schemeClr val="tx2"/>
          </a:buClr>
          <a:buFont typeface="Wingdings" pitchFamily="2" charset="2"/>
          <a:buChar char="§"/>
          <a:defRPr dirty="0" err="1" smtClean="0">
            <a:latin typeface="+mn-lt"/>
            <a:cs typeface="Arial" panose="020B0604020202020204" pitchFamily="34" charset="0"/>
          </a:defRPr>
        </a:defPPr>
      </a:lstStyle>
    </a:txDef>
  </a:objectDefaults>
  <a:extraClrSchemeLst/>
  <a:custClrLst>
    <a:custClr name="KWS Dunkelgrau">
      <a:srgbClr val="233737"/>
    </a:custClr>
    <a:custClr name="KWS Dunkelbraun">
      <a:srgbClr val="645041"/>
    </a:custClr>
    <a:custClr name="KWS Dunkelbeige">
      <a:srgbClr val="78785F"/>
    </a:custClr>
    <a:custClr name="KWS Dunkelgrün">
      <a:srgbClr val="004132"/>
    </a:custClr>
    <a:custClr name="KWS Dunkelblau">
      <a:srgbClr val="3A7391"/>
    </a:custClr>
    <a:custClr name="KWS Dunkelrot">
      <a:srgbClr val="BE5F46"/>
    </a:custClr>
    <a:custClr name="KWS Dunkelgelb">
      <a:srgbClr val="DCB900"/>
    </a:custClr>
    <a:custClr name="Signalrot">
      <a:srgbClr val="CC3333"/>
    </a:custClr>
    <a:custClr name="Blank">
      <a:srgbClr val="FFFFFF"/>
    </a:custClr>
    <a:custClr name="Blank">
      <a:srgbClr val="FFFFFF"/>
    </a:custClr>
    <a:custClr name="KWS Grau">
      <a:srgbClr val="5F696E"/>
    </a:custClr>
    <a:custClr name="KWS Braun">
      <a:srgbClr val="96825F"/>
    </a:custClr>
    <a:custClr name="KWS Beige">
      <a:srgbClr val="B4AF9B"/>
    </a:custClr>
    <a:custClr name="KWS Grün">
      <a:srgbClr val="257150"/>
    </a:custClr>
    <a:custClr name="KWS Blau">
      <a:srgbClr val="64AAB9"/>
    </a:custClr>
    <a:custClr name="KWS Rot">
      <a:srgbClr val="AA7373"/>
    </a:custClr>
    <a:custClr name="KWS Gelb">
      <a:srgbClr val="FAB900"/>
    </a:custClr>
    <a:custClr name="Blank">
      <a:srgbClr val="FFFFFF"/>
    </a:custClr>
    <a:custClr name="Blank">
      <a:srgbClr val="FFFFFF"/>
    </a:custClr>
    <a:custClr name="Blank">
      <a:srgbClr val="FFFFFF"/>
    </a:custClr>
    <a:custClr name="KWS Hellgrau">
      <a:srgbClr val="C8D0D6"/>
    </a:custClr>
    <a:custClr name="KWS Hellbraun">
      <a:srgbClr val="D7C8A6"/>
    </a:custClr>
    <a:custClr name="KWS Hellbeige">
      <a:srgbClr val="CCC8A8"/>
    </a:custClr>
    <a:custClr name="KWS Hellgrün">
      <a:srgbClr val="96A02D"/>
    </a:custClr>
    <a:custClr name="KWS Hellblau">
      <a:srgbClr val="B4CDD7"/>
    </a:custClr>
    <a:custClr name="KWS Hellrot">
      <a:srgbClr val="CDB4A6"/>
    </a:custClr>
    <a:custClr name="KWS Hellgelb">
      <a:srgbClr val="FADC64"/>
    </a:custClr>
    <a:custClr name="Blank">
      <a:srgbClr val="FFFFFF"/>
    </a:custClr>
    <a:custClr name="Blank">
      <a:srgbClr val="FFFFFF"/>
    </a:custClr>
    <a:custClr name="Blank">
      <a:srgbClr val="FFFFFF"/>
    </a:custClr>
  </a:custClrLst>
  <a:extLst>
    <a:ext uri="{05A4C25C-085E-4340-85A3-A5531E510DB2}">
      <thm15:themeFamily xmlns:thm15="http://schemas.microsoft.com/office/thememl/2012/main" name="KWS Theme" id="{F0910B46-90DD-4BB7-8388-780150D683F2}" vid="{AD0183D6-0BD7-4919-92C5-3A4BE4D0F02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3:S50"/>
  <sheetViews>
    <sheetView showGridLines="0" zoomScale="69" zoomScaleNormal="69" workbookViewId="0">
      <pane ySplit="15" topLeftCell="A16" activePane="bottomLeft" state="frozen"/>
      <selection pane="bottomLeft" activeCell="B12" sqref="B12"/>
    </sheetView>
  </sheetViews>
  <sheetFormatPr defaultRowHeight="12.5" x14ac:dyDescent="0.25"/>
  <cols>
    <col min="1" max="1" width="6.6328125" customWidth="1"/>
    <col min="2" max="2" width="65.26953125" customWidth="1"/>
    <col min="3" max="3" width="13.453125" customWidth="1"/>
    <col min="4" max="4" width="18" customWidth="1"/>
    <col min="5" max="5" width="16.90625" customWidth="1"/>
    <col min="6" max="6" width="18" customWidth="1"/>
    <col min="7" max="7" width="17.453125" customWidth="1"/>
    <col min="8" max="8" width="19.90625" customWidth="1"/>
    <col min="9" max="10" width="19.08984375" customWidth="1"/>
  </cols>
  <sheetData>
    <row r="3" spans="2:18" ht="15.5" x14ac:dyDescent="0.35">
      <c r="D3" s="69"/>
      <c r="E3" s="69"/>
      <c r="F3" s="69"/>
      <c r="H3" s="16" t="s">
        <v>41</v>
      </c>
    </row>
    <row r="4" spans="2:18" ht="25" x14ac:dyDescent="0.5">
      <c r="D4" s="15" t="s">
        <v>0</v>
      </c>
      <c r="H4" s="17">
        <v>45827</v>
      </c>
    </row>
    <row r="6" spans="2:18" ht="13" thickBot="1" x14ac:dyDescent="0.3"/>
    <row r="7" spans="2:18" ht="23" x14ac:dyDescent="0.5">
      <c r="B7" s="99" t="s">
        <v>1</v>
      </c>
      <c r="C7" s="100"/>
      <c r="D7" s="101" t="s">
        <v>2</v>
      </c>
      <c r="E7" s="101" t="s">
        <v>2</v>
      </c>
      <c r="F7" s="101" t="s">
        <v>3</v>
      </c>
      <c r="G7" s="101" t="s">
        <v>4</v>
      </c>
      <c r="H7" s="101" t="s">
        <v>5</v>
      </c>
      <c r="I7" s="101" t="s">
        <v>6</v>
      </c>
      <c r="J7" s="101" t="s">
        <v>5</v>
      </c>
    </row>
    <row r="8" spans="2:18" ht="23.5" thickBot="1" x14ac:dyDescent="0.55000000000000004">
      <c r="B8" s="102"/>
      <c r="C8" s="103"/>
      <c r="D8" s="104" t="s">
        <v>7</v>
      </c>
      <c r="E8" s="104" t="s">
        <v>7</v>
      </c>
      <c r="F8" s="104" t="s">
        <v>7</v>
      </c>
      <c r="G8" s="104" t="s">
        <v>7</v>
      </c>
      <c r="H8" s="105" t="s">
        <v>7</v>
      </c>
      <c r="I8" s="105" t="s">
        <v>7</v>
      </c>
      <c r="J8" s="105" t="s">
        <v>8</v>
      </c>
    </row>
    <row r="9" spans="2:18" s="5" customFormat="1" ht="18.899999999999999" customHeight="1" x14ac:dyDescent="0.45">
      <c r="B9" s="106" t="s">
        <v>9</v>
      </c>
      <c r="C9" s="106"/>
      <c r="D9" s="107"/>
      <c r="E9" s="108"/>
      <c r="F9" s="108"/>
      <c r="G9" s="109"/>
      <c r="H9" s="108"/>
      <c r="I9" s="108"/>
      <c r="J9" s="107"/>
    </row>
    <row r="10" spans="2:18" ht="23" x14ac:dyDescent="0.45">
      <c r="B10" s="110" t="s">
        <v>10</v>
      </c>
      <c r="C10" s="110"/>
      <c r="D10" s="111" t="s">
        <v>11</v>
      </c>
      <c r="E10" s="112" t="s">
        <v>12</v>
      </c>
      <c r="F10" s="112" t="s">
        <v>13</v>
      </c>
      <c r="G10" s="111" t="s">
        <v>12</v>
      </c>
      <c r="H10" s="112" t="s">
        <v>12</v>
      </c>
      <c r="I10" s="112" t="s">
        <v>14</v>
      </c>
      <c r="J10" s="111" t="s">
        <v>15</v>
      </c>
    </row>
    <row r="11" spans="2:18" ht="23" x14ac:dyDescent="0.45">
      <c r="B11" s="22" t="s">
        <v>16</v>
      </c>
      <c r="C11" s="22"/>
      <c r="D11" s="23">
        <v>180</v>
      </c>
      <c r="E11" s="24">
        <v>220</v>
      </c>
      <c r="F11" s="24">
        <v>85</v>
      </c>
      <c r="G11" s="23">
        <v>60</v>
      </c>
      <c r="H11" s="23">
        <v>120</v>
      </c>
      <c r="I11" s="23">
        <v>60</v>
      </c>
      <c r="J11" s="23">
        <v>120</v>
      </c>
    </row>
    <row r="12" spans="2:18" ht="23" x14ac:dyDescent="0.45">
      <c r="B12" s="22" t="s">
        <v>28</v>
      </c>
      <c r="C12" s="22"/>
      <c r="D12" s="25">
        <v>4.2</v>
      </c>
      <c r="E12" s="25">
        <v>4.2</v>
      </c>
      <c r="F12" s="25">
        <v>6</v>
      </c>
      <c r="G12" s="25">
        <v>10</v>
      </c>
      <c r="H12" s="25">
        <v>3.75</v>
      </c>
      <c r="I12" s="25">
        <v>3.75</v>
      </c>
      <c r="J12" s="25">
        <v>7</v>
      </c>
    </row>
    <row r="13" spans="2:18" ht="23" x14ac:dyDescent="0.45">
      <c r="B13" s="22" t="s">
        <v>38</v>
      </c>
      <c r="C13" s="22"/>
      <c r="D13" s="25">
        <v>3.5</v>
      </c>
      <c r="E13" s="26">
        <v>4</v>
      </c>
      <c r="F13" s="26">
        <v>2</v>
      </c>
      <c r="G13" s="25" t="s">
        <v>31</v>
      </c>
      <c r="H13" s="25">
        <v>4</v>
      </c>
      <c r="I13" s="25">
        <v>4</v>
      </c>
      <c r="J13" s="25">
        <v>4</v>
      </c>
    </row>
    <row r="14" spans="2:18" ht="23.5" thickBot="1" x14ac:dyDescent="0.5">
      <c r="B14" s="22" t="s">
        <v>34</v>
      </c>
      <c r="C14" s="22"/>
      <c r="D14" s="25" t="s">
        <v>29</v>
      </c>
      <c r="E14" s="26" t="s">
        <v>29</v>
      </c>
      <c r="F14" s="26" t="s">
        <v>30</v>
      </c>
      <c r="G14" s="25" t="s">
        <v>31</v>
      </c>
      <c r="H14" s="25" t="s">
        <v>32</v>
      </c>
      <c r="I14" s="25" t="s">
        <v>33</v>
      </c>
      <c r="J14" s="25" t="s">
        <v>32</v>
      </c>
    </row>
    <row r="15" spans="2:18" s="2" customFormat="1" ht="23.5" thickBot="1" x14ac:dyDescent="0.55000000000000004">
      <c r="B15" s="97" t="s">
        <v>42</v>
      </c>
      <c r="C15" s="97"/>
      <c r="D15" s="98">
        <f>(D11*D12) +(D14*D13)</f>
        <v>896</v>
      </c>
      <c r="E15" s="98">
        <f t="shared" ref="E15:J15" si="0">(E11*E12) +(E14*E13)</f>
        <v>1084</v>
      </c>
      <c r="F15" s="98">
        <f t="shared" si="0"/>
        <v>630</v>
      </c>
      <c r="G15" s="98">
        <f t="shared" si="0"/>
        <v>600</v>
      </c>
      <c r="H15" s="98">
        <f t="shared" si="0"/>
        <v>670</v>
      </c>
      <c r="I15" s="98">
        <f t="shared" si="0"/>
        <v>425</v>
      </c>
      <c r="J15" s="98">
        <f t="shared" si="0"/>
        <v>1060</v>
      </c>
      <c r="K15"/>
      <c r="L15"/>
      <c r="M15"/>
      <c r="N15"/>
      <c r="O15"/>
      <c r="P15"/>
    </row>
    <row r="16" spans="2:18" s="2" customFormat="1" ht="12.75" customHeight="1" thickBot="1" x14ac:dyDescent="0.55000000000000004">
      <c r="B16" s="6"/>
      <c r="C16" s="6"/>
      <c r="D16" s="18"/>
      <c r="E16" s="18"/>
      <c r="F16" s="18"/>
      <c r="G16" s="18"/>
      <c r="H16" s="18"/>
      <c r="I16" s="18"/>
      <c r="J16" s="18"/>
      <c r="K16"/>
      <c r="L16"/>
      <c r="M16"/>
      <c r="N16"/>
      <c r="O16"/>
      <c r="P16"/>
      <c r="Q16"/>
      <c r="R16"/>
    </row>
    <row r="17" spans="2:19" ht="25.5" customHeight="1" thickBot="1" x14ac:dyDescent="0.5">
      <c r="B17" s="27" t="s">
        <v>17</v>
      </c>
      <c r="C17" s="28"/>
      <c r="D17" s="29"/>
      <c r="E17" s="30"/>
      <c r="F17" s="30"/>
      <c r="G17" s="29"/>
      <c r="H17" s="29"/>
      <c r="I17" s="29"/>
      <c r="J17" s="31"/>
    </row>
    <row r="18" spans="2:19" s="4" customFormat="1" ht="18" customHeight="1" x14ac:dyDescent="0.25">
      <c r="B18" s="32" t="s">
        <v>18</v>
      </c>
      <c r="C18" s="32"/>
      <c r="D18" s="33">
        <v>125</v>
      </c>
      <c r="E18" s="33">
        <v>125</v>
      </c>
      <c r="F18" s="33">
        <v>60</v>
      </c>
      <c r="G18" s="33">
        <v>52</v>
      </c>
      <c r="H18" s="33">
        <v>67.5</v>
      </c>
      <c r="I18" s="33">
        <v>55</v>
      </c>
      <c r="J18" s="33">
        <v>67.5</v>
      </c>
      <c r="K18" s="49" t="s">
        <v>35</v>
      </c>
      <c r="L18" s="49"/>
    </row>
    <row r="19" spans="2:19" s="4" customFormat="1" ht="18" customHeight="1" x14ac:dyDescent="0.25">
      <c r="B19" s="34" t="s">
        <v>47</v>
      </c>
      <c r="C19" s="34"/>
      <c r="D19" s="35">
        <v>177.3452840112202</v>
      </c>
      <c r="E19" s="35">
        <v>202.71581346423565</v>
      </c>
      <c r="F19" s="35">
        <v>154.89691444600282</v>
      </c>
      <c r="G19" s="35">
        <v>114.58976157082751</v>
      </c>
      <c r="H19" s="35">
        <v>101.24193548387098</v>
      </c>
      <c r="I19" s="35">
        <v>47.172159887798038</v>
      </c>
      <c r="J19" s="35">
        <v>101.24193548387098</v>
      </c>
      <c r="K19" s="49" t="s">
        <v>36</v>
      </c>
      <c r="L19" s="49"/>
    </row>
    <row r="20" spans="2:19" s="4" customFormat="1" ht="18" customHeight="1" x14ac:dyDescent="0.25">
      <c r="B20" s="34" t="s">
        <v>48</v>
      </c>
      <c r="C20" s="34"/>
      <c r="D20" s="35">
        <v>100</v>
      </c>
      <c r="E20" s="36">
        <v>100</v>
      </c>
      <c r="F20" s="36">
        <v>40</v>
      </c>
      <c r="G20" s="35">
        <v>65</v>
      </c>
      <c r="H20" s="35">
        <v>0</v>
      </c>
      <c r="I20" s="35">
        <v>0</v>
      </c>
      <c r="J20" s="35">
        <v>0</v>
      </c>
      <c r="K20" s="49" t="s">
        <v>37</v>
      </c>
      <c r="L20" s="49"/>
    </row>
    <row r="21" spans="2:19" s="4" customFormat="1" ht="18" customHeight="1" x14ac:dyDescent="0.25">
      <c r="B21" s="34" t="s">
        <v>49</v>
      </c>
      <c r="C21" s="34"/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</row>
    <row r="22" spans="2:19" s="4" customFormat="1" ht="18" customHeight="1" thickBot="1" x14ac:dyDescent="0.3">
      <c r="B22" s="34" t="s">
        <v>19</v>
      </c>
      <c r="C22" s="34"/>
      <c r="D22" s="35">
        <v>18.98</v>
      </c>
      <c r="E22" s="35">
        <v>26</v>
      </c>
      <c r="F22" s="35">
        <v>10</v>
      </c>
      <c r="G22" s="35">
        <v>10</v>
      </c>
      <c r="H22" s="35">
        <v>0</v>
      </c>
      <c r="I22" s="35">
        <v>0</v>
      </c>
      <c r="J22" s="35">
        <v>0</v>
      </c>
    </row>
    <row r="23" spans="2:19" s="1" customFormat="1" ht="24" customHeight="1" thickBot="1" x14ac:dyDescent="0.55000000000000004">
      <c r="B23" s="88" t="s">
        <v>43</v>
      </c>
      <c r="C23" s="89"/>
      <c r="D23" s="90">
        <f t="shared" ref="D23:J23" si="1">SUM(D18:D21)</f>
        <v>402.3452840112202</v>
      </c>
      <c r="E23" s="90">
        <f t="shared" si="1"/>
        <v>427.71581346423568</v>
      </c>
      <c r="F23" s="90">
        <f t="shared" si="1"/>
        <v>254.89691444600282</v>
      </c>
      <c r="G23" s="90">
        <f t="shared" si="1"/>
        <v>231.58976157082751</v>
      </c>
      <c r="H23" s="90">
        <f t="shared" si="1"/>
        <v>168.74193548387098</v>
      </c>
      <c r="I23" s="90">
        <f t="shared" si="1"/>
        <v>102.17215988779805</v>
      </c>
      <c r="J23" s="91">
        <f t="shared" si="1"/>
        <v>168.74193548387098</v>
      </c>
      <c r="O23"/>
      <c r="P23"/>
      <c r="Q23" s="3"/>
      <c r="R23"/>
    </row>
    <row r="24" spans="2:19" ht="13.5" customHeight="1" thickBot="1" x14ac:dyDescent="0.5">
      <c r="B24" s="113"/>
      <c r="C24" s="113"/>
      <c r="D24" s="114"/>
      <c r="E24" s="114"/>
      <c r="F24" s="114"/>
      <c r="G24" s="114"/>
      <c r="H24" s="114"/>
      <c r="I24" s="114"/>
      <c r="J24" s="114"/>
      <c r="R24" s="3"/>
    </row>
    <row r="25" spans="2:19" s="3" customFormat="1" ht="24" customHeight="1" thickBot="1" x14ac:dyDescent="0.5">
      <c r="B25" s="27" t="s">
        <v>20</v>
      </c>
      <c r="C25" s="28"/>
      <c r="D25" s="30"/>
      <c r="E25" s="37"/>
      <c r="F25" s="37"/>
      <c r="G25" s="30"/>
      <c r="H25" s="30"/>
      <c r="I25" s="30"/>
      <c r="J25" s="38"/>
      <c r="K25"/>
      <c r="L25"/>
      <c r="M25"/>
      <c r="N25"/>
      <c r="O25"/>
      <c r="P25"/>
      <c r="Q25"/>
      <c r="R25"/>
    </row>
    <row r="26" spans="2:19" ht="18" customHeight="1" x14ac:dyDescent="0.45">
      <c r="B26" s="39" t="s">
        <v>21</v>
      </c>
      <c r="C26" s="40"/>
      <c r="D26" s="41">
        <v>54</v>
      </c>
      <c r="E26" s="41">
        <v>66</v>
      </c>
      <c r="F26" s="41">
        <v>25.5</v>
      </c>
      <c r="G26" s="41">
        <v>18</v>
      </c>
      <c r="H26" s="41">
        <v>36</v>
      </c>
      <c r="I26" s="41">
        <v>18</v>
      </c>
      <c r="J26" s="41">
        <v>36</v>
      </c>
      <c r="K26" s="4"/>
      <c r="L26" s="4"/>
      <c r="M26" s="4"/>
      <c r="N26" s="4"/>
      <c r="O26" s="4"/>
      <c r="P26" s="4"/>
      <c r="Q26" s="4"/>
      <c r="R26" s="4"/>
      <c r="S26" s="4"/>
    </row>
    <row r="27" spans="2:19" ht="22.5" x14ac:dyDescent="0.45">
      <c r="B27" s="42" t="s">
        <v>22</v>
      </c>
      <c r="C27" s="40"/>
      <c r="D27" s="41">
        <v>100</v>
      </c>
      <c r="E27" s="43">
        <v>95</v>
      </c>
      <c r="F27" s="43">
        <v>52</v>
      </c>
      <c r="G27" s="41">
        <v>58</v>
      </c>
      <c r="H27" s="41">
        <v>42</v>
      </c>
      <c r="I27" s="41">
        <v>40</v>
      </c>
      <c r="J27" s="41">
        <v>40</v>
      </c>
      <c r="K27" s="4"/>
      <c r="L27" s="4"/>
      <c r="M27" s="14"/>
      <c r="N27" s="14"/>
      <c r="O27" s="14"/>
      <c r="P27" s="14"/>
      <c r="Q27" s="14"/>
      <c r="R27" s="14"/>
      <c r="S27" s="14"/>
    </row>
    <row r="28" spans="2:19" ht="23" thickBot="1" x14ac:dyDescent="0.5">
      <c r="B28" s="42" t="s">
        <v>23</v>
      </c>
      <c r="C28" s="42"/>
      <c r="D28" s="44">
        <v>260</v>
      </c>
      <c r="E28" s="44">
        <v>260</v>
      </c>
      <c r="F28" s="44">
        <v>260</v>
      </c>
      <c r="G28" s="44">
        <v>260</v>
      </c>
      <c r="H28" s="44">
        <v>260</v>
      </c>
      <c r="I28" s="44">
        <v>260</v>
      </c>
      <c r="J28" s="44">
        <v>260</v>
      </c>
      <c r="K28" s="4"/>
      <c r="L28" s="4"/>
      <c r="M28" s="14"/>
      <c r="N28" s="14"/>
      <c r="O28" s="14"/>
      <c r="P28" s="14"/>
      <c r="Q28" s="14"/>
      <c r="R28" s="14"/>
      <c r="S28" s="14"/>
    </row>
    <row r="29" spans="2:19" s="4" customFormat="1" ht="24" customHeight="1" thickBot="1" x14ac:dyDescent="0.3">
      <c r="B29" s="88" t="s">
        <v>44</v>
      </c>
      <c r="C29" s="89"/>
      <c r="D29" s="92">
        <f>SUM(D26:D28)</f>
        <v>414</v>
      </c>
      <c r="E29" s="92">
        <f t="shared" ref="E29:J29" si="2">SUM(E26:E28)</f>
        <v>421</v>
      </c>
      <c r="F29" s="92">
        <f t="shared" si="2"/>
        <v>337.5</v>
      </c>
      <c r="G29" s="92">
        <f t="shared" si="2"/>
        <v>336</v>
      </c>
      <c r="H29" s="92">
        <f t="shared" si="2"/>
        <v>338</v>
      </c>
      <c r="I29" s="92">
        <f t="shared" si="2"/>
        <v>318</v>
      </c>
      <c r="J29" s="92">
        <f t="shared" si="2"/>
        <v>336</v>
      </c>
      <c r="S29" s="13"/>
    </row>
    <row r="30" spans="2:19" s="2" customFormat="1" ht="12.75" customHeight="1" thickBot="1" x14ac:dyDescent="0.55000000000000004">
      <c r="B30" s="6"/>
      <c r="C30" s="6"/>
      <c r="D30" s="18"/>
      <c r="E30" s="18"/>
      <c r="F30" s="18"/>
      <c r="G30" s="18"/>
      <c r="H30" s="18"/>
      <c r="I30" s="18"/>
      <c r="J30" s="18"/>
      <c r="K30"/>
      <c r="L30"/>
      <c r="M30"/>
      <c r="N30"/>
      <c r="O30"/>
      <c r="P30"/>
      <c r="Q30"/>
      <c r="R30"/>
    </row>
    <row r="31" spans="2:19" s="4" customFormat="1" ht="30" customHeight="1" thickBot="1" x14ac:dyDescent="0.3">
      <c r="B31" s="88" t="s">
        <v>45</v>
      </c>
      <c r="C31" s="89"/>
      <c r="D31" s="93">
        <f t="shared" ref="D31:J31" si="3">D23+D29</f>
        <v>816.3452840112202</v>
      </c>
      <c r="E31" s="93">
        <f t="shared" si="3"/>
        <v>848.71581346423568</v>
      </c>
      <c r="F31" s="93">
        <f t="shared" si="3"/>
        <v>592.39691444600282</v>
      </c>
      <c r="G31" s="93">
        <f t="shared" si="3"/>
        <v>567.58976157082748</v>
      </c>
      <c r="H31" s="93">
        <f t="shared" si="3"/>
        <v>506.74193548387098</v>
      </c>
      <c r="I31" s="93">
        <f t="shared" si="3"/>
        <v>420.17215988779805</v>
      </c>
      <c r="J31" s="94">
        <f t="shared" si="3"/>
        <v>504.74193548387098</v>
      </c>
    </row>
    <row r="32" spans="2:19" s="4" customFormat="1" ht="13.5" customHeight="1" thickBot="1" x14ac:dyDescent="0.3">
      <c r="B32" s="21"/>
      <c r="C32" s="21"/>
      <c r="D32" s="21"/>
      <c r="E32" s="21"/>
      <c r="F32" s="21"/>
      <c r="G32" s="21"/>
      <c r="H32" s="21"/>
      <c r="I32" s="21"/>
      <c r="J32" s="21"/>
      <c r="K32"/>
      <c r="L32"/>
      <c r="M32"/>
      <c r="N32"/>
      <c r="O32"/>
      <c r="P32"/>
      <c r="Q32"/>
      <c r="R32"/>
    </row>
    <row r="33" spans="2:12" ht="30" customHeight="1" thickBot="1" x14ac:dyDescent="0.3">
      <c r="B33" s="95" t="s">
        <v>46</v>
      </c>
      <c r="C33" s="95"/>
      <c r="D33" s="96">
        <f t="shared" ref="D33:J33" si="4">D15-D31</f>
        <v>79.654715988779799</v>
      </c>
      <c r="E33" s="96">
        <f t="shared" si="4"/>
        <v>235.28418653576432</v>
      </c>
      <c r="F33" s="96">
        <f t="shared" si="4"/>
        <v>37.603085553997175</v>
      </c>
      <c r="G33" s="96">
        <f t="shared" si="4"/>
        <v>32.410238429172523</v>
      </c>
      <c r="H33" s="96">
        <f t="shared" si="4"/>
        <v>163.25806451612902</v>
      </c>
      <c r="I33" s="96">
        <f t="shared" si="4"/>
        <v>4.8278401122019545</v>
      </c>
      <c r="J33" s="96">
        <f t="shared" si="4"/>
        <v>555.25806451612902</v>
      </c>
    </row>
    <row r="34" spans="2:12" ht="24" customHeight="1" x14ac:dyDescent="0.25">
      <c r="B34" s="46" t="s">
        <v>24</v>
      </c>
      <c r="C34" s="46"/>
      <c r="D34" s="47">
        <f t="shared" ref="D34:J34" si="5">D31/(D15/D12)</f>
        <v>3.826618518802595</v>
      </c>
      <c r="E34" s="47">
        <f t="shared" si="5"/>
        <v>3.2883823030902124</v>
      </c>
      <c r="F34" s="47">
        <f t="shared" si="5"/>
        <v>5.641875375676217</v>
      </c>
      <c r="G34" s="47">
        <f t="shared" si="5"/>
        <v>9.4598293595137921</v>
      </c>
      <c r="H34" s="47">
        <f t="shared" si="5"/>
        <v>2.8362421762156957</v>
      </c>
      <c r="I34" s="47">
        <f t="shared" si="5"/>
        <v>3.7074014107746889</v>
      </c>
      <c r="J34" s="47">
        <f t="shared" si="5"/>
        <v>3.3332014607425444</v>
      </c>
    </row>
    <row r="35" spans="2:12" ht="24" customHeight="1" x14ac:dyDescent="0.25">
      <c r="B35" s="46" t="s">
        <v>25</v>
      </c>
      <c r="C35" s="46"/>
      <c r="D35" s="48">
        <f t="shared" ref="D35:J35" si="6">ROUND(D31/(D15/D11),0)</f>
        <v>164</v>
      </c>
      <c r="E35" s="48">
        <f t="shared" si="6"/>
        <v>172</v>
      </c>
      <c r="F35" s="48">
        <f t="shared" si="6"/>
        <v>80</v>
      </c>
      <c r="G35" s="48">
        <f t="shared" si="6"/>
        <v>57</v>
      </c>
      <c r="H35" s="48">
        <f t="shared" si="6"/>
        <v>91</v>
      </c>
      <c r="I35" s="48">
        <f t="shared" si="6"/>
        <v>59</v>
      </c>
      <c r="J35" s="48">
        <f t="shared" si="6"/>
        <v>57</v>
      </c>
    </row>
    <row r="37" spans="2:12" ht="20" x14ac:dyDescent="0.4">
      <c r="B37" s="70" t="s">
        <v>26</v>
      </c>
      <c r="C37" s="70"/>
      <c r="D37" s="70"/>
      <c r="E37" s="70"/>
      <c r="F37" s="70"/>
      <c r="G37" s="70"/>
      <c r="H37" s="70"/>
      <c r="I37" s="70"/>
      <c r="J37" s="70"/>
    </row>
    <row r="38" spans="2:12" ht="20" x14ac:dyDescent="0.4">
      <c r="B38" s="71" t="s">
        <v>27</v>
      </c>
      <c r="C38" s="71"/>
      <c r="D38" s="71"/>
      <c r="E38" s="71"/>
      <c r="F38" s="71"/>
      <c r="G38" s="71"/>
      <c r="H38" s="71"/>
      <c r="I38" s="71"/>
      <c r="J38" s="71"/>
    </row>
    <row r="39" spans="2:12" ht="15.5" x14ac:dyDescent="0.35">
      <c r="B39" s="11"/>
      <c r="C39" s="11"/>
    </row>
    <row r="40" spans="2:12" ht="17.5" x14ac:dyDescent="0.35">
      <c r="B40" s="12"/>
      <c r="C40" s="12"/>
    </row>
    <row r="41" spans="2:12" ht="17.5" x14ac:dyDescent="0.35">
      <c r="B41" s="7"/>
      <c r="C41" s="7"/>
    </row>
    <row r="42" spans="2:12" ht="17.5" x14ac:dyDescent="0.35">
      <c r="B42" s="12"/>
      <c r="C42" s="12"/>
    </row>
    <row r="43" spans="2:12" ht="17.5" x14ac:dyDescent="0.35">
      <c r="B43" s="7"/>
      <c r="C43" s="7"/>
    </row>
    <row r="46" spans="2:12" s="8" customFormat="1" ht="17.5" x14ac:dyDescent="0.35">
      <c r="B46" s="7"/>
      <c r="C46" s="7"/>
      <c r="D46" s="7"/>
      <c r="E46" s="7"/>
      <c r="F46" s="7"/>
      <c r="G46" s="9"/>
      <c r="H46" s="10"/>
      <c r="I46" s="7"/>
      <c r="J46" s="9"/>
      <c r="K46" s="10"/>
      <c r="L46" s="10"/>
    </row>
    <row r="47" spans="2:12" s="8" customFormat="1" ht="17.5" x14ac:dyDescent="0.35">
      <c r="B47" s="7"/>
      <c r="C47" s="7"/>
      <c r="D47" s="7"/>
      <c r="E47" s="7"/>
      <c r="F47" s="7"/>
      <c r="G47" s="7"/>
      <c r="H47" s="10"/>
      <c r="I47" s="7"/>
      <c r="J47" s="7"/>
      <c r="K47" s="10"/>
      <c r="L47" s="10"/>
    </row>
    <row r="48" spans="2:12" s="8" customFormat="1" ht="17.5" x14ac:dyDescent="0.35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</row>
    <row r="49" spans="2:12" s="8" customFormat="1" ht="17.5" x14ac:dyDescent="0.35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</row>
    <row r="50" spans="2:12" s="8" customFormat="1" ht="17.5" x14ac:dyDescent="0.35"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</row>
  </sheetData>
  <sheetProtection algorithmName="SHA-512" hashValue="dxhkSBjcqW9min0GYXRkPVenSS32CoTAnZDzvWX9K/xLyV6usrWVsY2sUDm7bZUpRSc4k72JinzehwMS9r4uJQ==" saltValue="BdZXk7DhSE45PgcoVRAA+w==" spinCount="100000" sheet="1" objects="1" scenarios="1"/>
  <protectedRanges>
    <protectedRange sqref="D26:J28" name="Range3"/>
    <protectedRange sqref="D18:J22" name="Range2"/>
    <protectedRange sqref="D11:J14" name="Range1"/>
  </protectedRanges>
  <mergeCells count="4">
    <mergeCell ref="D3:F3"/>
    <mergeCell ref="B37:J37"/>
    <mergeCell ref="B38:J38"/>
    <mergeCell ref="B7:B8"/>
  </mergeCells>
  <printOptions horizontalCentered="1"/>
  <pageMargins left="0.2" right="0" top="0.5" bottom="0.3" header="0.3" footer="0"/>
  <pageSetup scale="50" fitToWidth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2345E-9783-4CB5-BBE4-B196E1E7EFD4}">
  <dimension ref="A1:AB100"/>
  <sheetViews>
    <sheetView topLeftCell="A5" zoomScale="62" workbookViewId="0">
      <selection activeCell="D28" sqref="D28:J28"/>
    </sheetView>
  </sheetViews>
  <sheetFormatPr defaultRowHeight="12.5" x14ac:dyDescent="0.25"/>
  <cols>
    <col min="1" max="1" width="6.6328125" style="51" customWidth="1"/>
    <col min="2" max="2" width="49.08984375" customWidth="1"/>
    <col min="3" max="3" width="13.453125" customWidth="1"/>
    <col min="4" max="4" width="18" customWidth="1"/>
    <col min="5" max="5" width="16.90625" customWidth="1"/>
    <col min="6" max="6" width="18" customWidth="1"/>
    <col min="7" max="7" width="17.453125" customWidth="1"/>
    <col min="8" max="8" width="19.90625" customWidth="1"/>
    <col min="9" max="10" width="19.08984375" customWidth="1"/>
    <col min="11" max="28" width="8.7265625" style="51"/>
  </cols>
  <sheetData>
    <row r="1" spans="1:28" s="51" customFormat="1" x14ac:dyDescent="0.25"/>
    <row r="2" spans="1:28" s="51" customFormat="1" x14ac:dyDescent="0.25"/>
    <row r="3" spans="1:28" s="51" customFormat="1" ht="15.5" x14ac:dyDescent="0.35">
      <c r="D3" s="72"/>
      <c r="E3" s="72"/>
      <c r="F3" s="72"/>
      <c r="H3" s="52" t="s">
        <v>41</v>
      </c>
    </row>
    <row r="4" spans="1:28" s="51" customFormat="1" ht="25" x14ac:dyDescent="0.5">
      <c r="D4" s="53" t="s">
        <v>0</v>
      </c>
      <c r="H4" s="54">
        <v>45827</v>
      </c>
    </row>
    <row r="5" spans="1:28" s="51" customFormat="1" x14ac:dyDescent="0.25"/>
    <row r="6" spans="1:28" s="51" customFormat="1" ht="13" thickBot="1" x14ac:dyDescent="0.3"/>
    <row r="7" spans="1:28" ht="23" x14ac:dyDescent="0.5">
      <c r="B7" s="99" t="s">
        <v>1</v>
      </c>
      <c r="C7" s="100"/>
      <c r="D7" s="101" t="s">
        <v>2</v>
      </c>
      <c r="E7" s="101" t="s">
        <v>2</v>
      </c>
      <c r="F7" s="101" t="s">
        <v>3</v>
      </c>
      <c r="G7" s="101" t="s">
        <v>4</v>
      </c>
      <c r="H7" s="101" t="s">
        <v>5</v>
      </c>
      <c r="I7" s="101" t="s">
        <v>6</v>
      </c>
      <c r="J7" s="101" t="s">
        <v>5</v>
      </c>
    </row>
    <row r="8" spans="1:28" ht="23.5" thickBot="1" x14ac:dyDescent="0.55000000000000004">
      <c r="B8" s="102"/>
      <c r="C8" s="103"/>
      <c r="D8" s="104" t="s">
        <v>7</v>
      </c>
      <c r="E8" s="104" t="s">
        <v>7</v>
      </c>
      <c r="F8" s="104" t="s">
        <v>7</v>
      </c>
      <c r="G8" s="104" t="s">
        <v>7</v>
      </c>
      <c r="H8" s="105" t="s">
        <v>7</v>
      </c>
      <c r="I8" s="105" t="s">
        <v>7</v>
      </c>
      <c r="J8" s="105" t="s">
        <v>8</v>
      </c>
    </row>
    <row r="9" spans="1:28" s="5" customFormat="1" ht="18.899999999999999" customHeight="1" x14ac:dyDescent="0.45">
      <c r="A9" s="55"/>
      <c r="B9" s="106" t="s">
        <v>9</v>
      </c>
      <c r="C9" s="106"/>
      <c r="D9" s="107"/>
      <c r="E9" s="108"/>
      <c r="F9" s="108"/>
      <c r="G9" s="109"/>
      <c r="H9" s="108"/>
      <c r="I9" s="108"/>
      <c r="J9" s="107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</row>
    <row r="10" spans="1:28" ht="23" x14ac:dyDescent="0.45">
      <c r="B10" s="110" t="s">
        <v>10</v>
      </c>
      <c r="C10" s="110"/>
      <c r="D10" s="111" t="s">
        <v>11</v>
      </c>
      <c r="E10" s="112" t="s">
        <v>12</v>
      </c>
      <c r="F10" s="112" t="s">
        <v>13</v>
      </c>
      <c r="G10" s="111" t="s">
        <v>12</v>
      </c>
      <c r="H10" s="112" t="s">
        <v>12</v>
      </c>
      <c r="I10" s="112" t="s">
        <v>14</v>
      </c>
      <c r="J10" s="111" t="s">
        <v>15</v>
      </c>
    </row>
    <row r="11" spans="1:28" ht="23" x14ac:dyDescent="0.45">
      <c r="B11" s="22" t="s">
        <v>16</v>
      </c>
      <c r="C11" s="22"/>
      <c r="D11" s="23">
        <v>165</v>
      </c>
      <c r="E11" s="24">
        <v>205</v>
      </c>
      <c r="F11" s="24">
        <v>85</v>
      </c>
      <c r="G11" s="23">
        <v>60</v>
      </c>
      <c r="H11" s="23">
        <v>120</v>
      </c>
      <c r="I11" s="23">
        <v>60</v>
      </c>
      <c r="J11" s="23">
        <v>120</v>
      </c>
    </row>
    <row r="12" spans="1:28" ht="23" x14ac:dyDescent="0.45">
      <c r="B12" s="22" t="s">
        <v>28</v>
      </c>
      <c r="C12" s="22"/>
      <c r="D12" s="25">
        <v>4.2</v>
      </c>
      <c r="E12" s="25">
        <v>4.2</v>
      </c>
      <c r="F12" s="25">
        <v>6</v>
      </c>
      <c r="G12" s="25">
        <v>10</v>
      </c>
      <c r="H12" s="25">
        <v>3.75</v>
      </c>
      <c r="I12" s="25">
        <v>3.75</v>
      </c>
      <c r="J12" s="25">
        <v>7</v>
      </c>
    </row>
    <row r="13" spans="1:28" ht="23" x14ac:dyDescent="0.45">
      <c r="B13" s="22" t="s">
        <v>39</v>
      </c>
      <c r="C13" s="22"/>
      <c r="D13" s="25">
        <v>3.5</v>
      </c>
      <c r="E13" s="26">
        <v>4</v>
      </c>
      <c r="F13" s="26">
        <v>2</v>
      </c>
      <c r="G13" s="25" t="s">
        <v>31</v>
      </c>
      <c r="H13" s="25">
        <v>4</v>
      </c>
      <c r="I13" s="25">
        <v>4</v>
      </c>
      <c r="J13" s="25">
        <v>4</v>
      </c>
    </row>
    <row r="14" spans="1:28" ht="23.5" thickBot="1" x14ac:dyDescent="0.5">
      <c r="B14" s="22" t="s">
        <v>34</v>
      </c>
      <c r="C14" s="22"/>
      <c r="D14" s="25" t="s">
        <v>29</v>
      </c>
      <c r="E14" s="26" t="s">
        <v>29</v>
      </c>
      <c r="F14" s="26" t="s">
        <v>30</v>
      </c>
      <c r="G14" s="25" t="s">
        <v>31</v>
      </c>
      <c r="H14" s="25" t="s">
        <v>32</v>
      </c>
      <c r="I14" s="25" t="s">
        <v>33</v>
      </c>
      <c r="J14" s="25" t="s">
        <v>32</v>
      </c>
    </row>
    <row r="15" spans="1:28" s="2" customFormat="1" ht="23.5" thickBot="1" x14ac:dyDescent="0.55000000000000004">
      <c r="A15" s="56"/>
      <c r="B15" s="97" t="s">
        <v>42</v>
      </c>
      <c r="C15" s="97"/>
      <c r="D15" s="98">
        <f>(D11*D12) +D13</f>
        <v>696.5</v>
      </c>
      <c r="E15" s="98">
        <f t="shared" ref="E15:J15" si="0">(E11*E12) +E13</f>
        <v>865</v>
      </c>
      <c r="F15" s="98">
        <f t="shared" si="0"/>
        <v>512</v>
      </c>
      <c r="G15" s="98">
        <f t="shared" si="0"/>
        <v>600</v>
      </c>
      <c r="H15" s="98">
        <f t="shared" si="0"/>
        <v>454</v>
      </c>
      <c r="I15" s="98">
        <f t="shared" si="0"/>
        <v>229</v>
      </c>
      <c r="J15" s="98">
        <f t="shared" si="0"/>
        <v>844</v>
      </c>
      <c r="K15" s="51"/>
      <c r="L15" s="51"/>
      <c r="M15" s="51"/>
      <c r="N15" s="51"/>
      <c r="O15" s="51"/>
      <c r="P15" s="51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</row>
    <row r="16" spans="1:28" s="2" customFormat="1" ht="12.75" customHeight="1" thickBot="1" x14ac:dyDescent="0.55000000000000004">
      <c r="A16" s="56"/>
      <c r="B16" s="6"/>
      <c r="C16" s="6"/>
      <c r="D16" s="18"/>
      <c r="E16" s="18"/>
      <c r="F16" s="18"/>
      <c r="G16" s="18"/>
      <c r="H16" s="18"/>
      <c r="I16" s="18"/>
      <c r="J16" s="18"/>
      <c r="K16" s="51"/>
      <c r="L16" s="51"/>
      <c r="M16" s="51"/>
      <c r="N16" s="51"/>
      <c r="O16" s="51"/>
      <c r="P16" s="51"/>
      <c r="Q16" s="51"/>
      <c r="R16" s="51"/>
      <c r="S16" s="56"/>
      <c r="T16" s="56"/>
      <c r="U16" s="56"/>
      <c r="V16" s="56"/>
      <c r="W16" s="56"/>
      <c r="X16" s="56"/>
      <c r="Y16" s="56"/>
      <c r="Z16" s="56"/>
      <c r="AA16" s="56"/>
      <c r="AB16" s="56"/>
    </row>
    <row r="17" spans="1:28" ht="25.5" customHeight="1" thickBot="1" x14ac:dyDescent="0.5">
      <c r="B17" s="27" t="s">
        <v>17</v>
      </c>
      <c r="C17" s="28"/>
      <c r="D17" s="29"/>
      <c r="E17" s="30"/>
      <c r="F17" s="30"/>
      <c r="G17" s="29"/>
      <c r="H17" s="29"/>
      <c r="I17" s="29"/>
      <c r="J17" s="31"/>
    </row>
    <row r="18" spans="1:28" s="4" customFormat="1" ht="18" customHeight="1" x14ac:dyDescent="0.25">
      <c r="A18" s="58"/>
      <c r="B18" s="32" t="s">
        <v>18</v>
      </c>
      <c r="C18" s="32"/>
      <c r="D18" s="33">
        <v>108.9</v>
      </c>
      <c r="E18" s="33">
        <v>125</v>
      </c>
      <c r="F18" s="33">
        <v>67.5</v>
      </c>
      <c r="G18" s="33">
        <v>52.5</v>
      </c>
      <c r="H18" s="33">
        <v>67.5</v>
      </c>
      <c r="I18" s="33">
        <v>67.5</v>
      </c>
      <c r="J18" s="33">
        <v>67.5</v>
      </c>
      <c r="K18" s="57" t="s">
        <v>35</v>
      </c>
      <c r="L18" s="57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</row>
    <row r="19" spans="1:28" s="4" customFormat="1" ht="18" customHeight="1" x14ac:dyDescent="0.25">
      <c r="A19" s="58"/>
      <c r="B19" s="34" t="s">
        <v>47</v>
      </c>
      <c r="C19" s="34"/>
      <c r="D19" s="35">
        <v>153.69999999999999</v>
      </c>
      <c r="E19" s="35">
        <v>202.71581346423565</v>
      </c>
      <c r="F19" s="35">
        <v>105.6</v>
      </c>
      <c r="G19" s="35">
        <v>71.45</v>
      </c>
      <c r="H19" s="35">
        <v>80</v>
      </c>
      <c r="I19" s="35">
        <v>47.172159887798038</v>
      </c>
      <c r="J19" s="35">
        <v>80</v>
      </c>
      <c r="K19" s="57" t="s">
        <v>36</v>
      </c>
      <c r="L19" s="57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</row>
    <row r="20" spans="1:28" s="4" customFormat="1" ht="18" customHeight="1" x14ac:dyDescent="0.25">
      <c r="A20" s="58"/>
      <c r="B20" s="34" t="s">
        <v>48</v>
      </c>
      <c r="C20" s="34"/>
      <c r="D20" s="35">
        <v>35.049999999999997</v>
      </c>
      <c r="E20" s="36">
        <v>55</v>
      </c>
      <c r="F20" s="36">
        <v>30.34</v>
      </c>
      <c r="G20" s="35">
        <v>43.52</v>
      </c>
      <c r="H20" s="35">
        <v>0</v>
      </c>
      <c r="I20" s="35">
        <v>0</v>
      </c>
      <c r="J20" s="35">
        <v>0</v>
      </c>
      <c r="K20" s="57" t="s">
        <v>37</v>
      </c>
      <c r="L20" s="57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</row>
    <row r="21" spans="1:28" s="4" customFormat="1" ht="18" customHeight="1" x14ac:dyDescent="0.25">
      <c r="A21" s="58"/>
      <c r="B21" s="34" t="s">
        <v>49</v>
      </c>
      <c r="C21" s="34"/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</row>
    <row r="22" spans="1:28" s="4" customFormat="1" ht="18" customHeight="1" thickBot="1" x14ac:dyDescent="0.3">
      <c r="A22" s="58"/>
      <c r="B22" s="34" t="s">
        <v>19</v>
      </c>
      <c r="C22" s="34"/>
      <c r="D22" s="35">
        <v>15.8</v>
      </c>
      <c r="E22" s="35">
        <v>26</v>
      </c>
      <c r="F22" s="35">
        <v>8.9700000000000006</v>
      </c>
      <c r="G22" s="35">
        <v>10.28</v>
      </c>
      <c r="H22" s="35">
        <v>0</v>
      </c>
      <c r="I22" s="35">
        <v>0</v>
      </c>
      <c r="J22" s="35">
        <v>0</v>
      </c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</row>
    <row r="23" spans="1:28" s="1" customFormat="1" ht="24" customHeight="1" thickBot="1" x14ac:dyDescent="0.55000000000000004">
      <c r="A23" s="59"/>
      <c r="B23" s="88" t="s">
        <v>43</v>
      </c>
      <c r="C23" s="89"/>
      <c r="D23" s="90">
        <f t="shared" ref="D23:J23" si="1">SUM(D18:D21)</f>
        <v>297.65000000000003</v>
      </c>
      <c r="E23" s="90">
        <f t="shared" si="1"/>
        <v>382.71581346423568</v>
      </c>
      <c r="F23" s="90">
        <f t="shared" si="1"/>
        <v>203.44</v>
      </c>
      <c r="G23" s="90">
        <f t="shared" si="1"/>
        <v>167.47</v>
      </c>
      <c r="H23" s="90">
        <f t="shared" si="1"/>
        <v>147.5</v>
      </c>
      <c r="I23" s="90">
        <f t="shared" si="1"/>
        <v>114.67215988779805</v>
      </c>
      <c r="J23" s="91">
        <f t="shared" si="1"/>
        <v>147.5</v>
      </c>
      <c r="K23" s="59"/>
      <c r="L23" s="59"/>
      <c r="M23" s="59"/>
      <c r="N23" s="59"/>
      <c r="O23" s="51"/>
      <c r="P23" s="51"/>
      <c r="Q23" s="60"/>
      <c r="R23" s="51"/>
      <c r="S23" s="59"/>
      <c r="T23" s="59"/>
      <c r="U23" s="59"/>
      <c r="V23" s="59"/>
      <c r="W23" s="59"/>
      <c r="X23" s="59"/>
      <c r="Y23" s="59"/>
      <c r="Z23" s="59"/>
      <c r="AA23" s="59"/>
      <c r="AB23" s="59"/>
    </row>
    <row r="24" spans="1:28" ht="13.5" customHeight="1" thickBot="1" x14ac:dyDescent="0.5">
      <c r="B24" s="19"/>
      <c r="C24" s="19"/>
      <c r="D24" s="20"/>
      <c r="E24" s="20"/>
      <c r="F24" s="20"/>
      <c r="G24" s="20"/>
      <c r="H24" s="20"/>
      <c r="I24" s="20"/>
      <c r="J24" s="20"/>
      <c r="R24" s="60"/>
    </row>
    <row r="25" spans="1:28" s="3" customFormat="1" ht="24" customHeight="1" thickBot="1" x14ac:dyDescent="0.5">
      <c r="A25" s="60"/>
      <c r="B25" s="27" t="s">
        <v>20</v>
      </c>
      <c r="C25" s="28"/>
      <c r="D25" s="30"/>
      <c r="E25" s="37"/>
      <c r="F25" s="37"/>
      <c r="G25" s="30"/>
      <c r="H25" s="30"/>
      <c r="I25" s="30"/>
      <c r="J25" s="38"/>
      <c r="K25" s="51"/>
      <c r="L25" s="51"/>
      <c r="M25" s="51"/>
      <c r="N25" s="51"/>
      <c r="O25" s="51"/>
      <c r="P25" s="51"/>
      <c r="Q25" s="51"/>
      <c r="R25" s="51"/>
      <c r="S25" s="60"/>
      <c r="T25" s="60"/>
      <c r="U25" s="60"/>
      <c r="V25" s="60"/>
      <c r="W25" s="60"/>
      <c r="X25" s="60"/>
      <c r="Y25" s="60"/>
      <c r="Z25" s="60"/>
      <c r="AA25" s="60"/>
      <c r="AB25" s="60"/>
    </row>
    <row r="26" spans="1:28" ht="18" customHeight="1" x14ac:dyDescent="0.45">
      <c r="B26" s="39" t="s">
        <v>21</v>
      </c>
      <c r="C26" s="40"/>
      <c r="D26" s="41">
        <v>30.4</v>
      </c>
      <c r="E26" s="41">
        <v>66</v>
      </c>
      <c r="F26" s="41">
        <v>22.5</v>
      </c>
      <c r="G26" s="41">
        <v>11.4</v>
      </c>
      <c r="H26" s="41">
        <v>15</v>
      </c>
      <c r="I26" s="41">
        <v>11.4</v>
      </c>
      <c r="J26" s="41">
        <v>15</v>
      </c>
      <c r="K26" s="58"/>
      <c r="L26" s="58"/>
      <c r="M26" s="58"/>
      <c r="N26" s="58"/>
      <c r="O26" s="58"/>
      <c r="P26" s="58"/>
      <c r="Q26" s="58"/>
      <c r="R26" s="58"/>
      <c r="S26" s="58"/>
    </row>
    <row r="27" spans="1:28" ht="22.5" x14ac:dyDescent="0.45">
      <c r="B27" s="42" t="s">
        <v>22</v>
      </c>
      <c r="C27" s="40"/>
      <c r="D27" s="41">
        <v>198.53</v>
      </c>
      <c r="E27" s="43">
        <v>205</v>
      </c>
      <c r="F27" s="43">
        <v>130.88999999999999</v>
      </c>
      <c r="G27" s="41">
        <v>92.46</v>
      </c>
      <c r="H27" s="41">
        <v>100</v>
      </c>
      <c r="I27" s="41">
        <v>100</v>
      </c>
      <c r="J27" s="41">
        <v>100</v>
      </c>
      <c r="K27" s="58"/>
      <c r="L27" s="58"/>
      <c r="M27" s="61"/>
      <c r="N27" s="61"/>
      <c r="O27" s="61"/>
      <c r="P27" s="61"/>
      <c r="Q27" s="61"/>
      <c r="R27" s="61"/>
      <c r="S27" s="61"/>
    </row>
    <row r="28" spans="1:28" ht="23" thickBot="1" x14ac:dyDescent="0.5">
      <c r="B28" s="42" t="s">
        <v>23</v>
      </c>
      <c r="C28" s="42"/>
      <c r="D28" s="44">
        <v>180</v>
      </c>
      <c r="E28" s="44">
        <v>180</v>
      </c>
      <c r="F28" s="44">
        <v>180</v>
      </c>
      <c r="G28" s="44">
        <v>180</v>
      </c>
      <c r="H28" s="44">
        <v>180</v>
      </c>
      <c r="I28" s="44">
        <v>180</v>
      </c>
      <c r="J28" s="44">
        <v>180</v>
      </c>
      <c r="K28" s="58"/>
      <c r="L28" s="58"/>
      <c r="M28" s="61"/>
      <c r="N28" s="61"/>
      <c r="O28" s="61"/>
      <c r="P28" s="61"/>
      <c r="Q28" s="61"/>
      <c r="R28" s="61"/>
      <c r="S28" s="61"/>
    </row>
    <row r="29" spans="1:28" s="4" customFormat="1" ht="24" customHeight="1" thickBot="1" x14ac:dyDescent="0.3">
      <c r="A29" s="58"/>
      <c r="B29" s="88" t="s">
        <v>44</v>
      </c>
      <c r="C29" s="89"/>
      <c r="D29" s="92">
        <f>SUM(D26:D28)</f>
        <v>408.93</v>
      </c>
      <c r="E29" s="92">
        <f t="shared" ref="E29:J29" si="2">SUM(E26:E28)</f>
        <v>451</v>
      </c>
      <c r="F29" s="92">
        <f t="shared" si="2"/>
        <v>333.39</v>
      </c>
      <c r="G29" s="92">
        <f t="shared" si="2"/>
        <v>283.86</v>
      </c>
      <c r="H29" s="92">
        <f t="shared" si="2"/>
        <v>295</v>
      </c>
      <c r="I29" s="92">
        <f t="shared" si="2"/>
        <v>291.39999999999998</v>
      </c>
      <c r="J29" s="92">
        <f t="shared" si="2"/>
        <v>295</v>
      </c>
      <c r="K29" s="58"/>
      <c r="L29" s="58"/>
      <c r="M29" s="58"/>
      <c r="N29" s="58"/>
      <c r="O29" s="58"/>
      <c r="P29" s="58"/>
      <c r="Q29" s="58"/>
      <c r="R29" s="58"/>
      <c r="S29" s="62"/>
      <c r="T29" s="58"/>
      <c r="U29" s="58"/>
      <c r="V29" s="58"/>
      <c r="W29" s="58"/>
      <c r="X29" s="58"/>
      <c r="Y29" s="58"/>
      <c r="Z29" s="58"/>
      <c r="AA29" s="58"/>
      <c r="AB29" s="58"/>
    </row>
    <row r="30" spans="1:28" s="2" customFormat="1" ht="12.75" customHeight="1" thickBot="1" x14ac:dyDescent="0.55000000000000004">
      <c r="A30" s="56"/>
      <c r="B30" s="6"/>
      <c r="C30" s="6"/>
      <c r="D30" s="18"/>
      <c r="E30" s="18"/>
      <c r="F30" s="18"/>
      <c r="G30" s="18"/>
      <c r="H30" s="18"/>
      <c r="I30" s="18"/>
      <c r="J30" s="18"/>
      <c r="K30" s="51"/>
      <c r="L30" s="51"/>
      <c r="M30" s="51"/>
      <c r="N30" s="51"/>
      <c r="O30" s="51"/>
      <c r="P30" s="51"/>
      <c r="Q30" s="51"/>
      <c r="R30" s="51"/>
      <c r="S30" s="56"/>
      <c r="T30" s="56"/>
      <c r="U30" s="56"/>
      <c r="V30" s="56"/>
      <c r="W30" s="56"/>
      <c r="X30" s="56"/>
      <c r="Y30" s="56"/>
      <c r="Z30" s="56"/>
      <c r="AA30" s="56"/>
      <c r="AB30" s="56"/>
    </row>
    <row r="31" spans="1:28" s="4" customFormat="1" ht="30" customHeight="1" thickBot="1" x14ac:dyDescent="0.3">
      <c r="A31" s="58"/>
      <c r="B31" s="88" t="s">
        <v>45</v>
      </c>
      <c r="C31" s="89"/>
      <c r="D31" s="93">
        <f t="shared" ref="D31:J31" si="3">D23+D29</f>
        <v>706.58</v>
      </c>
      <c r="E31" s="93">
        <f t="shared" si="3"/>
        <v>833.71581346423568</v>
      </c>
      <c r="F31" s="93">
        <f t="shared" si="3"/>
        <v>536.82999999999993</v>
      </c>
      <c r="G31" s="93">
        <f t="shared" si="3"/>
        <v>451.33000000000004</v>
      </c>
      <c r="H31" s="93">
        <f t="shared" si="3"/>
        <v>442.5</v>
      </c>
      <c r="I31" s="93">
        <f t="shared" si="3"/>
        <v>406.07215988779802</v>
      </c>
      <c r="J31" s="94">
        <f t="shared" si="3"/>
        <v>442.5</v>
      </c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</row>
    <row r="32" spans="1:28" s="4" customFormat="1" ht="13.5" customHeight="1" thickBot="1" x14ac:dyDescent="0.3">
      <c r="A32" s="58"/>
      <c r="B32" s="50"/>
      <c r="C32" s="50"/>
      <c r="D32" s="50"/>
      <c r="E32" s="50"/>
      <c r="F32" s="50"/>
      <c r="G32" s="50"/>
      <c r="H32" s="50"/>
      <c r="I32" s="50"/>
      <c r="J32" s="50"/>
      <c r="K32" s="51"/>
      <c r="L32" s="51"/>
      <c r="M32" s="51"/>
      <c r="N32" s="51"/>
      <c r="O32" s="51"/>
      <c r="P32" s="51"/>
      <c r="Q32" s="51"/>
      <c r="R32" s="51"/>
      <c r="S32" s="58"/>
      <c r="T32" s="58"/>
      <c r="U32" s="58"/>
      <c r="V32" s="58"/>
      <c r="W32" s="58"/>
      <c r="X32" s="58"/>
      <c r="Y32" s="58"/>
      <c r="Z32" s="58"/>
      <c r="AA32" s="58"/>
      <c r="AB32" s="58"/>
    </row>
    <row r="33" spans="2:12" ht="30" customHeight="1" thickBot="1" x14ac:dyDescent="0.3">
      <c r="B33" s="95" t="s">
        <v>46</v>
      </c>
      <c r="C33" s="95"/>
      <c r="D33" s="96">
        <f t="shared" ref="D33:J33" si="4">D15-D31</f>
        <v>-10.080000000000041</v>
      </c>
      <c r="E33" s="96">
        <f t="shared" si="4"/>
        <v>31.28418653576432</v>
      </c>
      <c r="F33" s="96">
        <f t="shared" si="4"/>
        <v>-24.829999999999927</v>
      </c>
      <c r="G33" s="96">
        <f t="shared" si="4"/>
        <v>148.66999999999996</v>
      </c>
      <c r="H33" s="96">
        <f t="shared" si="4"/>
        <v>11.5</v>
      </c>
      <c r="I33" s="96">
        <f t="shared" si="4"/>
        <v>-177.07215988779802</v>
      </c>
      <c r="J33" s="96">
        <f t="shared" si="4"/>
        <v>401.5</v>
      </c>
    </row>
    <row r="34" spans="2:12" ht="24" customHeight="1" x14ac:dyDescent="0.25">
      <c r="B34" s="46" t="s">
        <v>24</v>
      </c>
      <c r="C34" s="46"/>
      <c r="D34" s="47">
        <f t="shared" ref="D34:J34" si="5">D31/(D15/D12)</f>
        <v>4.2607839195979906</v>
      </c>
      <c r="E34" s="47">
        <f t="shared" si="5"/>
        <v>4.0480999035257685</v>
      </c>
      <c r="F34" s="47">
        <f t="shared" si="5"/>
        <v>6.2909765624999991</v>
      </c>
      <c r="G34" s="47">
        <f t="shared" si="5"/>
        <v>7.5221666666666671</v>
      </c>
      <c r="H34" s="47">
        <f t="shared" si="5"/>
        <v>3.6550110132158591</v>
      </c>
      <c r="I34" s="47">
        <f t="shared" si="5"/>
        <v>6.6496532732718014</v>
      </c>
      <c r="J34" s="47">
        <f t="shared" si="5"/>
        <v>3.6700236966824646</v>
      </c>
    </row>
    <row r="35" spans="2:12" ht="24" customHeight="1" x14ac:dyDescent="0.25">
      <c r="B35" s="46" t="s">
        <v>25</v>
      </c>
      <c r="C35" s="46"/>
      <c r="D35" s="48">
        <f t="shared" ref="D35:J35" si="6">ROUND(D31/(D15/D11),0)</f>
        <v>167</v>
      </c>
      <c r="E35" s="48">
        <f t="shared" si="6"/>
        <v>198</v>
      </c>
      <c r="F35" s="48">
        <f t="shared" si="6"/>
        <v>89</v>
      </c>
      <c r="G35" s="48">
        <f t="shared" si="6"/>
        <v>45</v>
      </c>
      <c r="H35" s="48">
        <f t="shared" si="6"/>
        <v>117</v>
      </c>
      <c r="I35" s="48">
        <f t="shared" si="6"/>
        <v>106</v>
      </c>
      <c r="J35" s="48">
        <f t="shared" si="6"/>
        <v>63</v>
      </c>
    </row>
    <row r="36" spans="2:12" s="51" customFormat="1" x14ac:dyDescent="0.25"/>
    <row r="37" spans="2:12" s="51" customFormat="1" ht="18" x14ac:dyDescent="0.4">
      <c r="B37" s="73" t="s">
        <v>26</v>
      </c>
      <c r="C37" s="73"/>
      <c r="D37" s="73"/>
      <c r="E37" s="73"/>
      <c r="F37" s="73"/>
      <c r="G37" s="73"/>
      <c r="H37" s="73"/>
      <c r="I37" s="73"/>
      <c r="J37" s="73"/>
    </row>
    <row r="38" spans="2:12" s="51" customFormat="1" ht="18" x14ac:dyDescent="0.4">
      <c r="B38" s="74" t="s">
        <v>27</v>
      </c>
      <c r="C38" s="74"/>
      <c r="D38" s="74"/>
      <c r="E38" s="74"/>
      <c r="F38" s="74"/>
      <c r="G38" s="74"/>
      <c r="H38" s="74"/>
      <c r="I38" s="74"/>
      <c r="J38" s="74"/>
    </row>
    <row r="39" spans="2:12" s="51" customFormat="1" ht="15.5" x14ac:dyDescent="0.35">
      <c r="B39" s="66"/>
      <c r="C39" s="66"/>
    </row>
    <row r="40" spans="2:12" s="51" customFormat="1" ht="17.5" x14ac:dyDescent="0.35">
      <c r="B40" s="67"/>
      <c r="C40" s="67"/>
    </row>
    <row r="41" spans="2:12" s="51" customFormat="1" ht="17.5" x14ac:dyDescent="0.35">
      <c r="B41" s="65"/>
      <c r="C41" s="65"/>
    </row>
    <row r="42" spans="2:12" s="51" customFormat="1" ht="17.5" x14ac:dyDescent="0.35">
      <c r="B42" s="67"/>
      <c r="C42" s="67"/>
    </row>
    <row r="43" spans="2:12" s="51" customFormat="1" ht="17.5" x14ac:dyDescent="0.35">
      <c r="B43" s="65"/>
      <c r="C43" s="65"/>
    </row>
    <row r="44" spans="2:12" s="51" customFormat="1" x14ac:dyDescent="0.25"/>
    <row r="45" spans="2:12" s="51" customFormat="1" x14ac:dyDescent="0.25"/>
    <row r="46" spans="2:12" s="64" customFormat="1" ht="17.5" x14ac:dyDescent="0.35">
      <c r="B46" s="65"/>
      <c r="C46" s="65"/>
      <c r="D46" s="65"/>
      <c r="E46" s="65"/>
      <c r="F46" s="65"/>
      <c r="G46" s="68"/>
      <c r="H46" s="63"/>
      <c r="I46" s="65"/>
      <c r="J46" s="68"/>
      <c r="K46" s="63"/>
      <c r="L46" s="63"/>
    </row>
    <row r="47" spans="2:12" s="64" customFormat="1" ht="17.5" x14ac:dyDescent="0.35">
      <c r="B47" s="65"/>
      <c r="C47" s="65"/>
      <c r="D47" s="65"/>
      <c r="E47" s="65"/>
      <c r="F47" s="65"/>
      <c r="G47" s="65"/>
      <c r="H47" s="63"/>
      <c r="I47" s="65"/>
      <c r="J47" s="65"/>
      <c r="K47" s="63"/>
      <c r="L47" s="63"/>
    </row>
    <row r="48" spans="2:12" s="64" customFormat="1" ht="17.5" x14ac:dyDescent="0.35"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</row>
    <row r="49" spans="2:12" s="64" customFormat="1" ht="17.5" x14ac:dyDescent="0.35"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</row>
    <row r="50" spans="2:12" s="64" customFormat="1" ht="17.5" x14ac:dyDescent="0.35"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</row>
    <row r="51" spans="2:12" s="51" customFormat="1" x14ac:dyDescent="0.25"/>
    <row r="52" spans="2:12" s="51" customFormat="1" x14ac:dyDescent="0.25"/>
    <row r="53" spans="2:12" s="51" customFormat="1" x14ac:dyDescent="0.25"/>
    <row r="54" spans="2:12" s="51" customFormat="1" x14ac:dyDescent="0.25"/>
    <row r="55" spans="2:12" s="51" customFormat="1" x14ac:dyDescent="0.25"/>
    <row r="56" spans="2:12" s="51" customFormat="1" x14ac:dyDescent="0.25"/>
    <row r="57" spans="2:12" s="51" customFormat="1" x14ac:dyDescent="0.25"/>
    <row r="58" spans="2:12" s="51" customFormat="1" x14ac:dyDescent="0.25"/>
    <row r="59" spans="2:12" s="51" customFormat="1" x14ac:dyDescent="0.25"/>
    <row r="60" spans="2:12" s="51" customFormat="1" x14ac:dyDescent="0.25"/>
    <row r="61" spans="2:12" s="51" customFormat="1" x14ac:dyDescent="0.25"/>
    <row r="62" spans="2:12" s="51" customFormat="1" x14ac:dyDescent="0.25"/>
    <row r="63" spans="2:12" s="51" customFormat="1" x14ac:dyDescent="0.25"/>
    <row r="64" spans="2:12" s="51" customFormat="1" x14ac:dyDescent="0.25"/>
    <row r="65" s="51" customFormat="1" x14ac:dyDescent="0.25"/>
    <row r="66" s="51" customFormat="1" x14ac:dyDescent="0.25"/>
    <row r="67" s="51" customFormat="1" x14ac:dyDescent="0.25"/>
    <row r="68" s="51" customFormat="1" x14ac:dyDescent="0.25"/>
    <row r="69" s="51" customFormat="1" x14ac:dyDescent="0.25"/>
    <row r="70" s="51" customFormat="1" x14ac:dyDescent="0.25"/>
    <row r="71" s="51" customFormat="1" x14ac:dyDescent="0.25"/>
    <row r="72" s="51" customFormat="1" x14ac:dyDescent="0.25"/>
    <row r="73" s="51" customFormat="1" x14ac:dyDescent="0.25"/>
    <row r="74" s="51" customFormat="1" x14ac:dyDescent="0.25"/>
    <row r="75" s="51" customFormat="1" x14ac:dyDescent="0.25"/>
    <row r="76" s="51" customFormat="1" x14ac:dyDescent="0.25"/>
    <row r="77" s="51" customFormat="1" x14ac:dyDescent="0.25"/>
    <row r="78" s="51" customFormat="1" x14ac:dyDescent="0.25"/>
    <row r="79" s="51" customFormat="1" x14ac:dyDescent="0.25"/>
    <row r="80" s="51" customFormat="1" x14ac:dyDescent="0.25"/>
    <row r="81" s="51" customFormat="1" x14ac:dyDescent="0.25"/>
    <row r="82" s="51" customFormat="1" x14ac:dyDescent="0.25"/>
    <row r="83" s="51" customFormat="1" x14ac:dyDescent="0.25"/>
    <row r="84" s="51" customFormat="1" x14ac:dyDescent="0.25"/>
    <row r="85" s="51" customFormat="1" x14ac:dyDescent="0.25"/>
    <row r="86" s="51" customFormat="1" x14ac:dyDescent="0.25"/>
    <row r="87" s="51" customFormat="1" x14ac:dyDescent="0.25"/>
    <row r="88" s="51" customFormat="1" x14ac:dyDescent="0.25"/>
    <row r="89" s="51" customFormat="1" x14ac:dyDescent="0.25"/>
    <row r="90" s="51" customFormat="1" x14ac:dyDescent="0.25"/>
    <row r="91" s="51" customFormat="1" x14ac:dyDescent="0.25"/>
    <row r="92" s="51" customFormat="1" x14ac:dyDescent="0.25"/>
    <row r="93" s="51" customFormat="1" x14ac:dyDescent="0.25"/>
    <row r="94" s="51" customFormat="1" x14ac:dyDescent="0.25"/>
    <row r="95" s="51" customFormat="1" x14ac:dyDescent="0.25"/>
    <row r="96" s="51" customFormat="1" x14ac:dyDescent="0.25"/>
    <row r="97" s="51" customFormat="1" x14ac:dyDescent="0.25"/>
    <row r="98" s="51" customFormat="1" x14ac:dyDescent="0.25"/>
    <row r="99" s="51" customFormat="1" x14ac:dyDescent="0.25"/>
    <row r="100" s="51" customFormat="1" x14ac:dyDescent="0.25"/>
  </sheetData>
  <sheetProtection algorithmName="SHA-512" hashValue="33Qwq6+EENuvzksbhxgOvqcycr5xecPSaRB/RugA36HwOGBOSV3JYEUWwYOe3nkTMBQBkk4zno9mWgN428jiLw==" saltValue="BLWLHa+BjKswfTHTM6vSqg==" spinCount="100000" sheet="1" objects="1" scenarios="1"/>
  <protectedRanges>
    <protectedRange sqref="D26:J28" name="Range3_2"/>
    <protectedRange sqref="D18:J22" name="Range2_2"/>
    <protectedRange sqref="D11:J14" name="Range1_2"/>
  </protectedRanges>
  <mergeCells count="4">
    <mergeCell ref="D3:F3"/>
    <mergeCell ref="B7:B8"/>
    <mergeCell ref="B37:J37"/>
    <mergeCell ref="B38:J3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37E75-86AB-475B-8894-ECC43B9E2135}">
  <dimension ref="A1:AB100"/>
  <sheetViews>
    <sheetView tabSelected="1" topLeftCell="A7" zoomScale="58" workbookViewId="0">
      <selection activeCell="I29" sqref="I29"/>
    </sheetView>
  </sheetViews>
  <sheetFormatPr defaultRowHeight="12.5" x14ac:dyDescent="0.25"/>
  <cols>
    <col min="1" max="1" width="6.6328125" style="51" customWidth="1"/>
    <col min="2" max="2" width="49.08984375" customWidth="1"/>
    <col min="3" max="3" width="20" customWidth="1"/>
    <col min="4" max="4" width="18" customWidth="1"/>
    <col min="5" max="5" width="16.90625" customWidth="1"/>
    <col min="6" max="6" width="18" customWidth="1"/>
    <col min="7" max="7" width="19.90625" customWidth="1"/>
    <col min="8" max="9" width="19.08984375" customWidth="1"/>
    <col min="10" max="28" width="8.7265625" style="51"/>
  </cols>
  <sheetData>
    <row r="1" spans="1:28" x14ac:dyDescent="0.25">
      <c r="B1" s="51"/>
      <c r="C1" s="51"/>
      <c r="D1" s="51"/>
      <c r="E1" s="51"/>
      <c r="F1" s="51"/>
      <c r="G1" s="51"/>
      <c r="H1" s="51"/>
      <c r="I1" s="51"/>
    </row>
    <row r="2" spans="1:28" x14ac:dyDescent="0.25">
      <c r="B2" s="51"/>
      <c r="C2" s="51"/>
      <c r="D2" s="51"/>
      <c r="E2" s="51"/>
      <c r="F2" s="51"/>
      <c r="G2" s="51"/>
      <c r="H2" s="51"/>
      <c r="I2" s="51"/>
    </row>
    <row r="3" spans="1:28" ht="15.5" x14ac:dyDescent="0.35">
      <c r="B3" s="51"/>
      <c r="C3" s="51"/>
      <c r="D3" s="72"/>
      <c r="E3" s="72"/>
      <c r="F3" s="72"/>
      <c r="G3" s="52"/>
      <c r="H3" s="52" t="s">
        <v>41</v>
      </c>
      <c r="I3" s="51"/>
    </row>
    <row r="4" spans="1:28" ht="25" x14ac:dyDescent="0.5">
      <c r="B4" s="51"/>
      <c r="C4" s="51"/>
      <c r="D4" s="53" t="s">
        <v>0</v>
      </c>
      <c r="E4" s="51"/>
      <c r="F4" s="51"/>
      <c r="G4" s="54"/>
      <c r="H4" s="54">
        <v>45827</v>
      </c>
      <c r="I4" s="51"/>
    </row>
    <row r="5" spans="1:28" x14ac:dyDescent="0.25">
      <c r="B5" s="51"/>
      <c r="C5" s="51"/>
      <c r="D5" s="51"/>
      <c r="E5" s="51"/>
      <c r="F5" s="51"/>
      <c r="G5" s="51"/>
      <c r="H5" s="51"/>
      <c r="I5" s="51"/>
    </row>
    <row r="6" spans="1:28" ht="13" thickBot="1" x14ac:dyDescent="0.3">
      <c r="B6" s="51"/>
      <c r="C6" s="51"/>
      <c r="D6" s="51"/>
      <c r="E6" s="51"/>
      <c r="F6" s="51"/>
      <c r="G6" s="51"/>
      <c r="H6" s="51"/>
      <c r="I6" s="51"/>
    </row>
    <row r="7" spans="1:28" ht="23" x14ac:dyDescent="0.5">
      <c r="B7" s="75" t="s">
        <v>1</v>
      </c>
      <c r="C7" s="76"/>
      <c r="D7" s="77" t="s">
        <v>2</v>
      </c>
      <c r="E7" s="77" t="s">
        <v>2</v>
      </c>
      <c r="F7" s="77" t="s">
        <v>3</v>
      </c>
      <c r="G7" s="77" t="s">
        <v>5</v>
      </c>
      <c r="H7" s="77" t="s">
        <v>6</v>
      </c>
      <c r="I7" s="77" t="s">
        <v>5</v>
      </c>
    </row>
    <row r="8" spans="1:28" ht="23.5" thickBot="1" x14ac:dyDescent="0.55000000000000004">
      <c r="B8" s="78"/>
      <c r="C8" s="79"/>
      <c r="D8" s="80" t="s">
        <v>7</v>
      </c>
      <c r="E8" s="80" t="s">
        <v>7</v>
      </c>
      <c r="F8" s="80" t="s">
        <v>7</v>
      </c>
      <c r="G8" s="81" t="s">
        <v>7</v>
      </c>
      <c r="H8" s="81" t="s">
        <v>7</v>
      </c>
      <c r="I8" s="81" t="s">
        <v>8</v>
      </c>
    </row>
    <row r="9" spans="1:28" s="5" customFormat="1" ht="18.899999999999999" customHeight="1" x14ac:dyDescent="0.25">
      <c r="A9" s="55"/>
      <c r="B9" s="82" t="s">
        <v>9</v>
      </c>
      <c r="C9" s="82"/>
      <c r="D9" s="83"/>
      <c r="E9" s="84"/>
      <c r="F9" s="84"/>
      <c r="G9" s="84"/>
      <c r="H9" s="84"/>
      <c r="I9" s="83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</row>
    <row r="10" spans="1:28" ht="23" x14ac:dyDescent="0.45">
      <c r="B10" s="85" t="s">
        <v>10</v>
      </c>
      <c r="C10" s="85"/>
      <c r="D10" s="86" t="s">
        <v>11</v>
      </c>
      <c r="E10" s="87" t="s">
        <v>12</v>
      </c>
      <c r="F10" s="87" t="s">
        <v>13</v>
      </c>
      <c r="G10" s="87" t="s">
        <v>12</v>
      </c>
      <c r="H10" s="87" t="s">
        <v>14</v>
      </c>
      <c r="I10" s="86" t="s">
        <v>15</v>
      </c>
    </row>
    <row r="11" spans="1:28" ht="23" x14ac:dyDescent="0.45">
      <c r="B11" s="22" t="s">
        <v>16</v>
      </c>
      <c r="C11" s="22"/>
      <c r="D11" s="23">
        <v>150</v>
      </c>
      <c r="E11" s="24">
        <v>180</v>
      </c>
      <c r="F11" s="24">
        <v>85</v>
      </c>
      <c r="G11" s="23">
        <v>120</v>
      </c>
      <c r="H11" s="23">
        <v>60</v>
      </c>
      <c r="I11" s="23">
        <v>120</v>
      </c>
    </row>
    <row r="12" spans="1:28" ht="23" x14ac:dyDescent="0.45">
      <c r="B12" s="22" t="s">
        <v>28</v>
      </c>
      <c r="C12" s="22"/>
      <c r="D12" s="25">
        <v>4.2</v>
      </c>
      <c r="E12" s="25">
        <v>4.2</v>
      </c>
      <c r="F12" s="25">
        <v>6</v>
      </c>
      <c r="G12" s="25">
        <v>3.75</v>
      </c>
      <c r="H12" s="25">
        <v>3.75</v>
      </c>
      <c r="I12" s="25">
        <v>7</v>
      </c>
    </row>
    <row r="13" spans="1:28" ht="23" x14ac:dyDescent="0.45">
      <c r="B13" s="22" t="s">
        <v>40</v>
      </c>
      <c r="C13" s="22"/>
      <c r="D13" s="25">
        <v>3.5</v>
      </c>
      <c r="E13" s="26">
        <v>4</v>
      </c>
      <c r="F13" s="26">
        <v>2</v>
      </c>
      <c r="G13" s="25">
        <v>4</v>
      </c>
      <c r="H13" s="25">
        <v>4</v>
      </c>
      <c r="I13" s="25">
        <v>4</v>
      </c>
    </row>
    <row r="14" spans="1:28" ht="23.5" thickBot="1" x14ac:dyDescent="0.5">
      <c r="B14" s="22" t="s">
        <v>34</v>
      </c>
      <c r="C14" s="22"/>
      <c r="D14" s="25" t="s">
        <v>29</v>
      </c>
      <c r="E14" s="26" t="s">
        <v>29</v>
      </c>
      <c r="F14" s="26" t="s">
        <v>30</v>
      </c>
      <c r="G14" s="25" t="s">
        <v>32</v>
      </c>
      <c r="H14" s="25" t="s">
        <v>33</v>
      </c>
      <c r="I14" s="25" t="s">
        <v>32</v>
      </c>
    </row>
    <row r="15" spans="1:28" s="2" customFormat="1" ht="23.5" thickBot="1" x14ac:dyDescent="0.55000000000000004">
      <c r="A15" s="56"/>
      <c r="B15" s="97" t="s">
        <v>42</v>
      </c>
      <c r="C15" s="97"/>
      <c r="D15" s="98">
        <f>(D11*D12)+(D13*D14)</f>
        <v>770</v>
      </c>
      <c r="E15" s="98">
        <f t="shared" ref="E15:I15" si="0">(E11*E12)+(E13*E14)</f>
        <v>916</v>
      </c>
      <c r="F15" s="98">
        <f t="shared" si="0"/>
        <v>630</v>
      </c>
      <c r="G15" s="98">
        <f t="shared" si="0"/>
        <v>670</v>
      </c>
      <c r="H15" s="98">
        <f t="shared" si="0"/>
        <v>425</v>
      </c>
      <c r="I15" s="98">
        <f t="shared" si="0"/>
        <v>1060</v>
      </c>
      <c r="J15" s="51"/>
      <c r="K15" s="51"/>
      <c r="L15" s="51"/>
      <c r="M15" s="51"/>
      <c r="N15" s="51"/>
      <c r="O15" s="51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</row>
    <row r="16" spans="1:28" s="2" customFormat="1" ht="12.75" customHeight="1" thickBot="1" x14ac:dyDescent="0.55000000000000004">
      <c r="A16" s="56"/>
      <c r="B16" s="6"/>
      <c r="C16" s="6"/>
      <c r="D16" s="18"/>
      <c r="E16" s="18"/>
      <c r="F16" s="18"/>
      <c r="G16" s="18"/>
      <c r="H16" s="18"/>
      <c r="I16" s="18"/>
      <c r="J16" s="51"/>
      <c r="K16" s="51"/>
      <c r="L16" s="51"/>
      <c r="M16" s="51"/>
      <c r="N16" s="51"/>
      <c r="O16" s="51"/>
      <c r="P16" s="51"/>
      <c r="Q16" s="51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</row>
    <row r="17" spans="1:28" ht="25.5" customHeight="1" thickBot="1" x14ac:dyDescent="0.5">
      <c r="B17" s="27" t="s">
        <v>17</v>
      </c>
      <c r="C17" s="28"/>
      <c r="D17" s="29"/>
      <c r="E17" s="30"/>
      <c r="F17" s="30"/>
      <c r="G17" s="29"/>
      <c r="H17" s="29"/>
      <c r="I17" s="31"/>
    </row>
    <row r="18" spans="1:28" s="4" customFormat="1" ht="18" customHeight="1" x14ac:dyDescent="0.25">
      <c r="A18" s="58"/>
      <c r="B18" s="32" t="s">
        <v>18</v>
      </c>
      <c r="C18" s="32"/>
      <c r="D18" s="33">
        <v>108.9</v>
      </c>
      <c r="E18" s="33">
        <v>125</v>
      </c>
      <c r="F18" s="33">
        <v>67.5</v>
      </c>
      <c r="G18" s="33">
        <v>67.5</v>
      </c>
      <c r="H18" s="33">
        <v>67.5</v>
      </c>
      <c r="I18" s="33">
        <v>67.5</v>
      </c>
      <c r="J18" s="57" t="s">
        <v>35</v>
      </c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</row>
    <row r="19" spans="1:28" s="4" customFormat="1" ht="18" customHeight="1" x14ac:dyDescent="0.25">
      <c r="A19" s="58"/>
      <c r="B19" s="34" t="s">
        <v>47</v>
      </c>
      <c r="C19" s="34"/>
      <c r="D19" s="35">
        <v>153.69999999999999</v>
      </c>
      <c r="E19" s="35">
        <v>180</v>
      </c>
      <c r="F19" s="35">
        <v>105.6</v>
      </c>
      <c r="G19" s="35">
        <v>80</v>
      </c>
      <c r="H19" s="35">
        <v>47.172159887798038</v>
      </c>
      <c r="I19" s="35">
        <v>80</v>
      </c>
      <c r="J19" s="57" t="s">
        <v>36</v>
      </c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</row>
    <row r="20" spans="1:28" s="4" customFormat="1" ht="18" customHeight="1" x14ac:dyDescent="0.25">
      <c r="A20" s="58"/>
      <c r="B20" s="34" t="s">
        <v>48</v>
      </c>
      <c r="C20" s="34"/>
      <c r="D20" s="35">
        <v>35.049999999999997</v>
      </c>
      <c r="E20" s="36">
        <v>55</v>
      </c>
      <c r="F20" s="36">
        <v>30.34</v>
      </c>
      <c r="G20" s="35">
        <v>0</v>
      </c>
      <c r="H20" s="35">
        <v>0</v>
      </c>
      <c r="I20" s="35">
        <v>0</v>
      </c>
      <c r="J20" s="57" t="s">
        <v>37</v>
      </c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</row>
    <row r="21" spans="1:28" s="4" customFormat="1" ht="18" customHeight="1" x14ac:dyDescent="0.25">
      <c r="A21" s="58"/>
      <c r="B21" s="34" t="s">
        <v>49</v>
      </c>
      <c r="C21" s="34"/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</row>
    <row r="22" spans="1:28" s="4" customFormat="1" ht="18" customHeight="1" thickBot="1" x14ac:dyDescent="0.3">
      <c r="A22" s="58"/>
      <c r="B22" s="34" t="s">
        <v>19</v>
      </c>
      <c r="C22" s="34"/>
      <c r="D22" s="35">
        <v>15.8</v>
      </c>
      <c r="E22" s="35">
        <v>26</v>
      </c>
      <c r="F22" s="35">
        <v>8.9700000000000006</v>
      </c>
      <c r="G22" s="35">
        <v>0</v>
      </c>
      <c r="H22" s="35">
        <v>0</v>
      </c>
      <c r="I22" s="35">
        <v>0</v>
      </c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</row>
    <row r="23" spans="1:28" s="1" customFormat="1" ht="24" customHeight="1" thickBot="1" x14ac:dyDescent="0.55000000000000004">
      <c r="A23" s="59"/>
      <c r="B23" s="88" t="s">
        <v>43</v>
      </c>
      <c r="C23" s="89"/>
      <c r="D23" s="90">
        <f t="shared" ref="D23:I23" si="1">SUM(D18:D21)</f>
        <v>297.65000000000003</v>
      </c>
      <c r="E23" s="90">
        <f t="shared" si="1"/>
        <v>360</v>
      </c>
      <c r="F23" s="90">
        <f t="shared" si="1"/>
        <v>203.44</v>
      </c>
      <c r="G23" s="90">
        <f t="shared" si="1"/>
        <v>147.5</v>
      </c>
      <c r="H23" s="90">
        <f t="shared" si="1"/>
        <v>114.67215988779805</v>
      </c>
      <c r="I23" s="91">
        <f t="shared" si="1"/>
        <v>147.5</v>
      </c>
      <c r="J23" s="59"/>
      <c r="K23" s="59"/>
      <c r="L23" s="59"/>
      <c r="M23" s="59"/>
      <c r="N23" s="51"/>
      <c r="O23" s="51"/>
      <c r="P23" s="60"/>
      <c r="Q23" s="51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</row>
    <row r="24" spans="1:28" ht="13.5" customHeight="1" thickBot="1" x14ac:dyDescent="0.5">
      <c r="B24" s="19"/>
      <c r="C24" s="19"/>
      <c r="D24" s="20"/>
      <c r="E24" s="20"/>
      <c r="F24" s="20"/>
      <c r="G24" s="20"/>
      <c r="H24" s="20"/>
      <c r="I24" s="20"/>
      <c r="Q24" s="60"/>
    </row>
    <row r="25" spans="1:28" s="3" customFormat="1" ht="24" customHeight="1" thickBot="1" x14ac:dyDescent="0.5">
      <c r="A25" s="60"/>
      <c r="B25" s="27" t="s">
        <v>20</v>
      </c>
      <c r="C25" s="28"/>
      <c r="D25" s="30"/>
      <c r="E25" s="37"/>
      <c r="F25" s="37"/>
      <c r="G25" s="30"/>
      <c r="H25" s="30"/>
      <c r="I25" s="38"/>
      <c r="J25" s="51"/>
      <c r="K25" s="51"/>
      <c r="L25" s="51"/>
      <c r="M25" s="51"/>
      <c r="N25" s="51"/>
      <c r="O25" s="51"/>
      <c r="P25" s="51"/>
      <c r="Q25" s="51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</row>
    <row r="26" spans="1:28" ht="18" customHeight="1" x14ac:dyDescent="0.45">
      <c r="B26" s="39" t="s">
        <v>21</v>
      </c>
      <c r="C26" s="40"/>
      <c r="D26" s="41">
        <v>30.4</v>
      </c>
      <c r="E26" s="41">
        <v>66</v>
      </c>
      <c r="F26" s="41">
        <v>22.5</v>
      </c>
      <c r="G26" s="41">
        <v>15</v>
      </c>
      <c r="H26" s="41">
        <v>11.4</v>
      </c>
      <c r="I26" s="41">
        <v>15</v>
      </c>
      <c r="J26" s="58"/>
      <c r="K26" s="58"/>
      <c r="L26" s="58"/>
      <c r="M26" s="58"/>
      <c r="N26" s="58"/>
      <c r="O26" s="58"/>
      <c r="P26" s="58"/>
      <c r="Q26" s="58"/>
      <c r="R26" s="58"/>
    </row>
    <row r="27" spans="1:28" ht="22.5" x14ac:dyDescent="0.45">
      <c r="B27" s="42" t="s">
        <v>22</v>
      </c>
      <c r="C27" s="40"/>
      <c r="D27" s="41">
        <v>198.53</v>
      </c>
      <c r="E27" s="43">
        <v>205</v>
      </c>
      <c r="F27" s="43">
        <v>130.88999999999999</v>
      </c>
      <c r="G27" s="41">
        <v>100</v>
      </c>
      <c r="H27" s="41">
        <v>100</v>
      </c>
      <c r="I27" s="41">
        <v>100</v>
      </c>
      <c r="J27" s="58"/>
      <c r="K27" s="58"/>
      <c r="L27" s="61"/>
      <c r="M27" s="61"/>
      <c r="N27" s="61"/>
      <c r="O27" s="61"/>
      <c r="P27" s="61"/>
      <c r="Q27" s="61"/>
      <c r="R27" s="61"/>
    </row>
    <row r="28" spans="1:28" ht="23" thickBot="1" x14ac:dyDescent="0.5">
      <c r="B28" s="42" t="s">
        <v>23</v>
      </c>
      <c r="C28" s="42"/>
      <c r="D28" s="44">
        <v>180</v>
      </c>
      <c r="E28" s="45">
        <v>180</v>
      </c>
      <c r="F28" s="45">
        <v>180</v>
      </c>
      <c r="G28" s="44">
        <v>180</v>
      </c>
      <c r="H28" s="44">
        <v>180</v>
      </c>
      <c r="I28" s="44">
        <v>180</v>
      </c>
      <c r="J28" s="58"/>
      <c r="K28" s="58"/>
      <c r="L28" s="61"/>
      <c r="M28" s="61"/>
      <c r="N28" s="61"/>
      <c r="O28" s="61"/>
      <c r="P28" s="61"/>
      <c r="Q28" s="61"/>
      <c r="R28" s="61"/>
    </row>
    <row r="29" spans="1:28" s="4" customFormat="1" ht="24" customHeight="1" thickBot="1" x14ac:dyDescent="0.3">
      <c r="A29" s="58"/>
      <c r="B29" s="88" t="s">
        <v>44</v>
      </c>
      <c r="C29" s="89"/>
      <c r="D29" s="92">
        <f>SUM(D26:D28)</f>
        <v>408.93</v>
      </c>
      <c r="E29" s="92">
        <f t="shared" ref="E29:I29" si="2">SUM(E26:E28)</f>
        <v>451</v>
      </c>
      <c r="F29" s="92">
        <f t="shared" si="2"/>
        <v>333.39</v>
      </c>
      <c r="G29" s="92">
        <f t="shared" si="2"/>
        <v>295</v>
      </c>
      <c r="H29" s="92">
        <f t="shared" si="2"/>
        <v>291.39999999999998</v>
      </c>
      <c r="I29" s="92">
        <f t="shared" si="2"/>
        <v>295</v>
      </c>
      <c r="J29" s="58"/>
      <c r="K29" s="58"/>
      <c r="L29" s="58"/>
      <c r="M29" s="58"/>
      <c r="N29" s="58"/>
      <c r="O29" s="58"/>
      <c r="P29" s="58"/>
      <c r="Q29" s="58"/>
      <c r="R29" s="62"/>
      <c r="S29" s="58"/>
      <c r="T29" s="58"/>
      <c r="U29" s="58"/>
      <c r="V29" s="58"/>
      <c r="W29" s="58"/>
      <c r="X29" s="58"/>
      <c r="Y29" s="58"/>
      <c r="Z29" s="58"/>
      <c r="AA29" s="58"/>
      <c r="AB29" s="58"/>
    </row>
    <row r="30" spans="1:28" s="2" customFormat="1" ht="12.75" customHeight="1" thickBot="1" x14ac:dyDescent="0.55000000000000004">
      <c r="A30" s="56"/>
      <c r="B30" s="6"/>
      <c r="C30" s="6"/>
      <c r="D30" s="18"/>
      <c r="E30" s="18"/>
      <c r="F30" s="18"/>
      <c r="G30" s="18"/>
      <c r="H30" s="18"/>
      <c r="I30" s="18"/>
      <c r="J30" s="51"/>
      <c r="K30" s="51"/>
      <c r="L30" s="51"/>
      <c r="M30" s="51"/>
      <c r="N30" s="51"/>
      <c r="O30" s="51"/>
      <c r="P30" s="51"/>
      <c r="Q30" s="51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</row>
    <row r="31" spans="1:28" s="4" customFormat="1" ht="30" customHeight="1" thickBot="1" x14ac:dyDescent="0.3">
      <c r="A31" s="58"/>
      <c r="B31" s="88" t="s">
        <v>45</v>
      </c>
      <c r="C31" s="89"/>
      <c r="D31" s="93">
        <f t="shared" ref="D31:I31" si="3">D23+D29</f>
        <v>706.58</v>
      </c>
      <c r="E31" s="93">
        <f t="shared" si="3"/>
        <v>811</v>
      </c>
      <c r="F31" s="93">
        <f t="shared" si="3"/>
        <v>536.82999999999993</v>
      </c>
      <c r="G31" s="93">
        <f t="shared" si="3"/>
        <v>442.5</v>
      </c>
      <c r="H31" s="93">
        <f t="shared" si="3"/>
        <v>406.07215988779802</v>
      </c>
      <c r="I31" s="94">
        <f t="shared" si="3"/>
        <v>442.5</v>
      </c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</row>
    <row r="32" spans="1:28" s="4" customFormat="1" ht="13.5" customHeight="1" thickBot="1" x14ac:dyDescent="0.3">
      <c r="A32" s="58"/>
      <c r="B32" s="21"/>
      <c r="C32" s="21"/>
      <c r="D32" s="21"/>
      <c r="E32" s="21"/>
      <c r="F32" s="21"/>
      <c r="G32" s="21"/>
      <c r="H32" s="21"/>
      <c r="I32" s="21"/>
      <c r="J32" s="51"/>
      <c r="K32" s="51"/>
      <c r="L32" s="51"/>
      <c r="M32" s="51"/>
      <c r="N32" s="51"/>
      <c r="O32" s="51"/>
      <c r="P32" s="51"/>
      <c r="Q32" s="51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</row>
    <row r="33" spans="1:28" ht="30" customHeight="1" thickBot="1" x14ac:dyDescent="0.3">
      <c r="B33" s="95" t="s">
        <v>46</v>
      </c>
      <c r="C33" s="95"/>
      <c r="D33" s="96">
        <f t="shared" ref="D33:I33" si="4">D15-D31</f>
        <v>63.419999999999959</v>
      </c>
      <c r="E33" s="96">
        <f t="shared" si="4"/>
        <v>105</v>
      </c>
      <c r="F33" s="96">
        <f t="shared" si="4"/>
        <v>93.170000000000073</v>
      </c>
      <c r="G33" s="96">
        <f t="shared" si="4"/>
        <v>227.5</v>
      </c>
      <c r="H33" s="96">
        <f t="shared" si="4"/>
        <v>18.927840112201977</v>
      </c>
      <c r="I33" s="96">
        <f t="shared" si="4"/>
        <v>617.5</v>
      </c>
    </row>
    <row r="34" spans="1:28" ht="24" customHeight="1" x14ac:dyDescent="0.25">
      <c r="B34" s="46" t="s">
        <v>24</v>
      </c>
      <c r="C34" s="46"/>
      <c r="D34" s="47">
        <f t="shared" ref="D34:I34" si="5">D31/(D15/D12)</f>
        <v>3.8540727272727278</v>
      </c>
      <c r="E34" s="47">
        <f t="shared" si="5"/>
        <v>3.7185589519650657</v>
      </c>
      <c r="F34" s="47">
        <f t="shared" si="5"/>
        <v>5.1126666666666658</v>
      </c>
      <c r="G34" s="47">
        <f t="shared" si="5"/>
        <v>2.4766791044776122</v>
      </c>
      <c r="H34" s="47">
        <f t="shared" si="5"/>
        <v>3.5829896460688064</v>
      </c>
      <c r="I34" s="47">
        <f t="shared" si="5"/>
        <v>2.9221698113207548</v>
      </c>
    </row>
    <row r="35" spans="1:28" ht="24" customHeight="1" x14ac:dyDescent="0.25">
      <c r="B35" s="46" t="s">
        <v>25</v>
      </c>
      <c r="C35" s="46"/>
      <c r="D35" s="48">
        <f t="shared" ref="D35:I35" si="6">ROUND(D31/(D15/D11),0)</f>
        <v>138</v>
      </c>
      <c r="E35" s="48">
        <f t="shared" si="6"/>
        <v>159</v>
      </c>
      <c r="F35" s="48">
        <f t="shared" si="6"/>
        <v>72</v>
      </c>
      <c r="G35" s="48">
        <f t="shared" si="6"/>
        <v>79</v>
      </c>
      <c r="H35" s="48">
        <f t="shared" si="6"/>
        <v>57</v>
      </c>
      <c r="I35" s="48">
        <f t="shared" si="6"/>
        <v>50</v>
      </c>
    </row>
    <row r="36" spans="1:28" x14ac:dyDescent="0.25">
      <c r="B36" s="51"/>
      <c r="C36" s="51"/>
      <c r="D36" s="51"/>
      <c r="E36" s="51"/>
      <c r="F36" s="51"/>
      <c r="G36" s="51"/>
      <c r="H36" s="51"/>
      <c r="I36" s="51"/>
    </row>
    <row r="37" spans="1:28" ht="18" x14ac:dyDescent="0.4">
      <c r="B37" s="73" t="s">
        <v>26</v>
      </c>
      <c r="C37" s="73"/>
      <c r="D37" s="73"/>
      <c r="E37" s="73"/>
      <c r="F37" s="73"/>
      <c r="G37" s="73"/>
      <c r="H37" s="73"/>
      <c r="I37" s="73"/>
    </row>
    <row r="38" spans="1:28" ht="18" x14ac:dyDescent="0.4">
      <c r="B38" s="74" t="s">
        <v>27</v>
      </c>
      <c r="C38" s="74"/>
      <c r="D38" s="74"/>
      <c r="E38" s="74"/>
      <c r="F38" s="74"/>
      <c r="G38" s="74"/>
      <c r="H38" s="74"/>
      <c r="I38" s="74"/>
    </row>
    <row r="39" spans="1:28" ht="15.5" x14ac:dyDescent="0.35">
      <c r="B39" s="66"/>
      <c r="C39" s="66"/>
      <c r="D39" s="51"/>
      <c r="E39" s="51"/>
      <c r="F39" s="51"/>
      <c r="G39" s="51"/>
      <c r="H39" s="51"/>
      <c r="I39" s="51"/>
    </row>
    <row r="40" spans="1:28" ht="17.5" x14ac:dyDescent="0.35">
      <c r="B40" s="67"/>
      <c r="C40" s="67"/>
      <c r="D40" s="51"/>
      <c r="E40" s="51"/>
      <c r="F40" s="51"/>
      <c r="G40" s="51"/>
      <c r="H40" s="51"/>
      <c r="I40" s="51"/>
    </row>
    <row r="41" spans="1:28" ht="17.5" x14ac:dyDescent="0.35">
      <c r="B41" s="65"/>
      <c r="C41" s="65"/>
      <c r="D41" s="51"/>
      <c r="E41" s="51"/>
      <c r="F41" s="51"/>
      <c r="G41" s="51"/>
      <c r="H41" s="51"/>
      <c r="I41" s="51"/>
    </row>
    <row r="42" spans="1:28" ht="17.5" x14ac:dyDescent="0.35">
      <c r="B42" s="67"/>
      <c r="C42" s="67"/>
      <c r="D42" s="51"/>
      <c r="E42" s="51"/>
      <c r="F42" s="51"/>
      <c r="G42" s="51"/>
      <c r="H42" s="51"/>
      <c r="I42" s="51"/>
    </row>
    <row r="43" spans="1:28" ht="17.5" x14ac:dyDescent="0.35">
      <c r="B43" s="65"/>
      <c r="C43" s="65"/>
      <c r="D43" s="51"/>
      <c r="E43" s="51"/>
      <c r="F43" s="51"/>
      <c r="G43" s="51"/>
      <c r="H43" s="51"/>
      <c r="I43" s="51"/>
    </row>
    <row r="44" spans="1:28" x14ac:dyDescent="0.25">
      <c r="B44" s="51"/>
      <c r="C44" s="51"/>
      <c r="D44" s="51"/>
      <c r="E44" s="51"/>
      <c r="F44" s="51"/>
      <c r="G44" s="51"/>
      <c r="H44" s="51"/>
      <c r="I44" s="51"/>
    </row>
    <row r="45" spans="1:28" x14ac:dyDescent="0.25">
      <c r="B45" s="51"/>
      <c r="C45" s="51"/>
      <c r="D45" s="51"/>
      <c r="E45" s="51"/>
      <c r="F45" s="51"/>
      <c r="G45" s="51"/>
      <c r="H45" s="51"/>
      <c r="I45" s="51"/>
    </row>
    <row r="46" spans="1:28" s="8" customFormat="1" ht="17.5" x14ac:dyDescent="0.35">
      <c r="A46" s="64"/>
      <c r="B46" s="65"/>
      <c r="C46" s="65"/>
      <c r="D46" s="65"/>
      <c r="E46" s="65"/>
      <c r="F46" s="65"/>
      <c r="G46" s="63"/>
      <c r="H46" s="65"/>
      <c r="I46" s="68"/>
      <c r="J46" s="63"/>
      <c r="K46" s="63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</row>
    <row r="47" spans="1:28" s="8" customFormat="1" ht="17.5" x14ac:dyDescent="0.35">
      <c r="A47" s="64"/>
      <c r="B47" s="65"/>
      <c r="C47" s="65"/>
      <c r="D47" s="65"/>
      <c r="E47" s="65"/>
      <c r="F47" s="65"/>
      <c r="G47" s="63"/>
      <c r="H47" s="65"/>
      <c r="I47" s="65"/>
      <c r="J47" s="63"/>
      <c r="K47" s="63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</row>
    <row r="48" spans="1:28" s="8" customFormat="1" ht="17.5" x14ac:dyDescent="0.35">
      <c r="A48" s="64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</row>
    <row r="49" spans="1:28" s="8" customFormat="1" ht="17.5" x14ac:dyDescent="0.35">
      <c r="A49" s="64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</row>
    <row r="50" spans="1:28" s="8" customFormat="1" ht="17.5" x14ac:dyDescent="0.35">
      <c r="A50" s="64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</row>
    <row r="51" spans="1:28" x14ac:dyDescent="0.25">
      <c r="B51" s="51"/>
      <c r="C51" s="51"/>
      <c r="D51" s="51"/>
      <c r="E51" s="51"/>
      <c r="F51" s="51"/>
      <c r="G51" s="51"/>
      <c r="H51" s="51"/>
      <c r="I51" s="51"/>
    </row>
    <row r="52" spans="1:28" x14ac:dyDescent="0.25">
      <c r="B52" s="51"/>
      <c r="C52" s="51"/>
      <c r="D52" s="51"/>
      <c r="E52" s="51"/>
      <c r="F52" s="51"/>
      <c r="G52" s="51"/>
      <c r="H52" s="51"/>
      <c r="I52" s="51"/>
    </row>
    <row r="53" spans="1:28" x14ac:dyDescent="0.25">
      <c r="B53" s="51"/>
      <c r="C53" s="51"/>
      <c r="D53" s="51"/>
      <c r="E53" s="51"/>
      <c r="F53" s="51"/>
      <c r="G53" s="51"/>
      <c r="H53" s="51"/>
      <c r="I53" s="51"/>
    </row>
    <row r="54" spans="1:28" x14ac:dyDescent="0.25">
      <c r="B54" s="51"/>
      <c r="C54" s="51"/>
      <c r="D54" s="51"/>
      <c r="E54" s="51"/>
      <c r="F54" s="51"/>
      <c r="G54" s="51"/>
      <c r="H54" s="51"/>
      <c r="I54" s="51"/>
    </row>
    <row r="55" spans="1:28" x14ac:dyDescent="0.25">
      <c r="B55" s="51"/>
      <c r="C55" s="51"/>
      <c r="D55" s="51"/>
      <c r="E55" s="51"/>
      <c r="F55" s="51"/>
      <c r="G55" s="51"/>
      <c r="H55" s="51"/>
      <c r="I55" s="51"/>
    </row>
    <row r="56" spans="1:28" x14ac:dyDescent="0.25">
      <c r="B56" s="51"/>
      <c r="C56" s="51"/>
      <c r="D56" s="51"/>
      <c r="E56" s="51"/>
      <c r="F56" s="51"/>
      <c r="G56" s="51"/>
      <c r="H56" s="51"/>
      <c r="I56" s="51"/>
    </row>
    <row r="57" spans="1:28" x14ac:dyDescent="0.25">
      <c r="B57" s="51"/>
      <c r="C57" s="51"/>
      <c r="D57" s="51"/>
      <c r="E57" s="51"/>
      <c r="F57" s="51"/>
      <c r="G57" s="51"/>
      <c r="H57" s="51"/>
      <c r="I57" s="51"/>
    </row>
    <row r="58" spans="1:28" x14ac:dyDescent="0.25">
      <c r="B58" s="51"/>
      <c r="C58" s="51"/>
      <c r="D58" s="51"/>
      <c r="E58" s="51"/>
      <c r="F58" s="51"/>
      <c r="G58" s="51"/>
      <c r="H58" s="51"/>
      <c r="I58" s="51"/>
    </row>
    <row r="59" spans="1:28" x14ac:dyDescent="0.25">
      <c r="B59" s="51"/>
      <c r="C59" s="51"/>
      <c r="D59" s="51"/>
      <c r="E59" s="51"/>
      <c r="F59" s="51"/>
      <c r="G59" s="51"/>
      <c r="H59" s="51"/>
      <c r="I59" s="51"/>
    </row>
    <row r="60" spans="1:28" x14ac:dyDescent="0.25">
      <c r="B60" s="51"/>
      <c r="C60" s="51"/>
      <c r="D60" s="51"/>
      <c r="E60" s="51"/>
      <c r="F60" s="51"/>
      <c r="G60" s="51"/>
      <c r="H60" s="51"/>
      <c r="I60" s="51"/>
    </row>
    <row r="61" spans="1:28" x14ac:dyDescent="0.25">
      <c r="B61" s="51"/>
      <c r="C61" s="51"/>
      <c r="D61" s="51"/>
      <c r="E61" s="51"/>
      <c r="F61" s="51"/>
      <c r="G61" s="51"/>
      <c r="H61" s="51"/>
      <c r="I61" s="51"/>
    </row>
    <row r="62" spans="1:28" x14ac:dyDescent="0.25">
      <c r="B62" s="51"/>
      <c r="C62" s="51"/>
      <c r="D62" s="51"/>
      <c r="E62" s="51"/>
      <c r="F62" s="51"/>
      <c r="G62" s="51"/>
      <c r="H62" s="51"/>
      <c r="I62" s="51"/>
    </row>
    <row r="63" spans="1:28" x14ac:dyDescent="0.25">
      <c r="B63" s="51"/>
      <c r="C63" s="51"/>
      <c r="D63" s="51"/>
      <c r="E63" s="51"/>
      <c r="F63" s="51"/>
      <c r="G63" s="51"/>
      <c r="H63" s="51"/>
      <c r="I63" s="51"/>
    </row>
    <row r="64" spans="1:28" x14ac:dyDescent="0.25">
      <c r="B64" s="51"/>
      <c r="C64" s="51"/>
      <c r="D64" s="51"/>
      <c r="E64" s="51"/>
      <c r="F64" s="51"/>
      <c r="G64" s="51"/>
      <c r="H64" s="51"/>
      <c r="I64" s="51"/>
    </row>
    <row r="65" spans="2:9" x14ac:dyDescent="0.25">
      <c r="B65" s="51"/>
      <c r="C65" s="51"/>
      <c r="D65" s="51"/>
      <c r="E65" s="51"/>
      <c r="F65" s="51"/>
      <c r="G65" s="51"/>
      <c r="H65" s="51"/>
      <c r="I65" s="51"/>
    </row>
    <row r="66" spans="2:9" x14ac:dyDescent="0.25">
      <c r="B66" s="51"/>
      <c r="C66" s="51"/>
      <c r="D66" s="51"/>
      <c r="E66" s="51"/>
      <c r="F66" s="51"/>
      <c r="G66" s="51"/>
      <c r="H66" s="51"/>
      <c r="I66" s="51"/>
    </row>
    <row r="67" spans="2:9" x14ac:dyDescent="0.25">
      <c r="B67" s="51"/>
      <c r="C67" s="51"/>
      <c r="D67" s="51"/>
      <c r="E67" s="51"/>
      <c r="F67" s="51"/>
      <c r="G67" s="51"/>
      <c r="H67" s="51"/>
      <c r="I67" s="51"/>
    </row>
    <row r="68" spans="2:9" x14ac:dyDescent="0.25">
      <c r="B68" s="51"/>
      <c r="C68" s="51"/>
      <c r="D68" s="51"/>
      <c r="E68" s="51"/>
      <c r="F68" s="51"/>
      <c r="G68" s="51"/>
      <c r="H68" s="51"/>
      <c r="I68" s="51"/>
    </row>
    <row r="69" spans="2:9" x14ac:dyDescent="0.25">
      <c r="B69" s="51"/>
      <c r="C69" s="51"/>
      <c r="D69" s="51"/>
      <c r="E69" s="51"/>
      <c r="F69" s="51"/>
      <c r="G69" s="51"/>
      <c r="H69" s="51"/>
      <c r="I69" s="51"/>
    </row>
    <row r="70" spans="2:9" x14ac:dyDescent="0.25">
      <c r="B70" s="51"/>
      <c r="C70" s="51"/>
      <c r="D70" s="51"/>
      <c r="E70" s="51"/>
      <c r="F70" s="51"/>
      <c r="G70" s="51"/>
      <c r="H70" s="51"/>
      <c r="I70" s="51"/>
    </row>
    <row r="71" spans="2:9" x14ac:dyDescent="0.25">
      <c r="B71" s="51"/>
      <c r="C71" s="51"/>
      <c r="D71" s="51"/>
      <c r="E71" s="51"/>
      <c r="F71" s="51"/>
      <c r="G71" s="51"/>
      <c r="H71" s="51"/>
      <c r="I71" s="51"/>
    </row>
    <row r="72" spans="2:9" x14ac:dyDescent="0.25">
      <c r="B72" s="51"/>
      <c r="C72" s="51"/>
      <c r="D72" s="51"/>
      <c r="E72" s="51"/>
      <c r="F72" s="51"/>
      <c r="G72" s="51"/>
      <c r="H72" s="51"/>
      <c r="I72" s="51"/>
    </row>
    <row r="73" spans="2:9" x14ac:dyDescent="0.25">
      <c r="B73" s="51"/>
      <c r="C73" s="51"/>
      <c r="D73" s="51"/>
      <c r="E73" s="51"/>
      <c r="F73" s="51"/>
      <c r="G73" s="51"/>
      <c r="H73" s="51"/>
      <c r="I73" s="51"/>
    </row>
    <row r="74" spans="2:9" x14ac:dyDescent="0.25">
      <c r="B74" s="51"/>
      <c r="C74" s="51"/>
      <c r="D74" s="51"/>
      <c r="E74" s="51"/>
      <c r="F74" s="51"/>
      <c r="G74" s="51"/>
      <c r="H74" s="51"/>
      <c r="I74" s="51"/>
    </row>
    <row r="75" spans="2:9" x14ac:dyDescent="0.25">
      <c r="B75" s="51"/>
      <c r="C75" s="51"/>
      <c r="D75" s="51"/>
      <c r="E75" s="51"/>
      <c r="F75" s="51"/>
      <c r="G75" s="51"/>
      <c r="H75" s="51"/>
      <c r="I75" s="51"/>
    </row>
    <row r="76" spans="2:9" x14ac:dyDescent="0.25">
      <c r="B76" s="51"/>
      <c r="C76" s="51"/>
      <c r="D76" s="51"/>
      <c r="E76" s="51"/>
      <c r="F76" s="51"/>
      <c r="G76" s="51"/>
      <c r="H76" s="51"/>
      <c r="I76" s="51"/>
    </row>
    <row r="77" spans="2:9" x14ac:dyDescent="0.25">
      <c r="B77" s="51"/>
      <c r="C77" s="51"/>
      <c r="D77" s="51"/>
      <c r="E77" s="51"/>
      <c r="F77" s="51"/>
      <c r="G77" s="51"/>
      <c r="H77" s="51"/>
      <c r="I77" s="51"/>
    </row>
    <row r="78" spans="2:9" x14ac:dyDescent="0.25">
      <c r="B78" s="51"/>
      <c r="C78" s="51"/>
      <c r="D78" s="51"/>
      <c r="E78" s="51"/>
      <c r="F78" s="51"/>
      <c r="G78" s="51"/>
      <c r="H78" s="51"/>
      <c r="I78" s="51"/>
    </row>
    <row r="79" spans="2:9" x14ac:dyDescent="0.25">
      <c r="B79" s="51"/>
      <c r="C79" s="51"/>
      <c r="D79" s="51"/>
      <c r="E79" s="51"/>
      <c r="F79" s="51"/>
      <c r="G79" s="51"/>
      <c r="H79" s="51"/>
      <c r="I79" s="51"/>
    </row>
    <row r="80" spans="2:9" x14ac:dyDescent="0.25">
      <c r="B80" s="51"/>
      <c r="C80" s="51"/>
      <c r="D80" s="51"/>
      <c r="E80" s="51"/>
      <c r="F80" s="51"/>
      <c r="G80" s="51"/>
      <c r="H80" s="51"/>
      <c r="I80" s="51"/>
    </row>
    <row r="81" spans="2:9" x14ac:dyDescent="0.25">
      <c r="B81" s="51"/>
      <c r="C81" s="51"/>
      <c r="D81" s="51"/>
      <c r="E81" s="51"/>
      <c r="F81" s="51"/>
      <c r="G81" s="51"/>
      <c r="H81" s="51"/>
      <c r="I81" s="51"/>
    </row>
    <row r="82" spans="2:9" x14ac:dyDescent="0.25">
      <c r="B82" s="51"/>
      <c r="C82" s="51"/>
      <c r="D82" s="51"/>
      <c r="E82" s="51"/>
      <c r="F82" s="51"/>
      <c r="G82" s="51"/>
      <c r="H82" s="51"/>
      <c r="I82" s="51"/>
    </row>
    <row r="83" spans="2:9" x14ac:dyDescent="0.25">
      <c r="B83" s="51"/>
      <c r="C83" s="51"/>
      <c r="D83" s="51"/>
      <c r="E83" s="51"/>
      <c r="F83" s="51"/>
      <c r="G83" s="51"/>
      <c r="H83" s="51"/>
      <c r="I83" s="51"/>
    </row>
    <row r="84" spans="2:9" x14ac:dyDescent="0.25">
      <c r="B84" s="51"/>
      <c r="C84" s="51"/>
      <c r="D84" s="51"/>
      <c r="E84" s="51"/>
      <c r="F84" s="51"/>
      <c r="G84" s="51"/>
      <c r="H84" s="51"/>
      <c r="I84" s="51"/>
    </row>
    <row r="85" spans="2:9" x14ac:dyDescent="0.25">
      <c r="B85" s="51"/>
      <c r="C85" s="51"/>
      <c r="D85" s="51"/>
      <c r="E85" s="51"/>
      <c r="F85" s="51"/>
      <c r="G85" s="51"/>
      <c r="H85" s="51"/>
      <c r="I85" s="51"/>
    </row>
    <row r="86" spans="2:9" x14ac:dyDescent="0.25">
      <c r="B86" s="51"/>
      <c r="C86" s="51"/>
      <c r="D86" s="51"/>
      <c r="E86" s="51"/>
      <c r="F86" s="51"/>
      <c r="G86" s="51"/>
      <c r="H86" s="51"/>
      <c r="I86" s="51"/>
    </row>
    <row r="87" spans="2:9" x14ac:dyDescent="0.25">
      <c r="B87" s="51"/>
      <c r="C87" s="51"/>
      <c r="D87" s="51"/>
      <c r="E87" s="51"/>
      <c r="F87" s="51"/>
      <c r="G87" s="51"/>
      <c r="H87" s="51"/>
      <c r="I87" s="51"/>
    </row>
    <row r="88" spans="2:9" x14ac:dyDescent="0.25">
      <c r="B88" s="51"/>
      <c r="C88" s="51"/>
      <c r="D88" s="51"/>
      <c r="E88" s="51"/>
      <c r="F88" s="51"/>
      <c r="G88" s="51"/>
      <c r="H88" s="51"/>
      <c r="I88" s="51"/>
    </row>
    <row r="89" spans="2:9" x14ac:dyDescent="0.25">
      <c r="B89" s="51"/>
      <c r="C89" s="51"/>
      <c r="D89" s="51"/>
      <c r="E89" s="51"/>
      <c r="F89" s="51"/>
      <c r="G89" s="51"/>
      <c r="H89" s="51"/>
      <c r="I89" s="51"/>
    </row>
    <row r="90" spans="2:9" x14ac:dyDescent="0.25">
      <c r="B90" s="51"/>
      <c r="C90" s="51"/>
      <c r="D90" s="51"/>
      <c r="E90" s="51"/>
      <c r="F90" s="51"/>
      <c r="G90" s="51"/>
      <c r="H90" s="51"/>
      <c r="I90" s="51"/>
    </row>
    <row r="91" spans="2:9" x14ac:dyDescent="0.25">
      <c r="B91" s="51"/>
      <c r="C91" s="51"/>
      <c r="D91" s="51"/>
      <c r="E91" s="51"/>
      <c r="F91" s="51"/>
      <c r="G91" s="51"/>
      <c r="H91" s="51"/>
      <c r="I91" s="51"/>
    </row>
    <row r="92" spans="2:9" x14ac:dyDescent="0.25">
      <c r="B92" s="51"/>
      <c r="C92" s="51"/>
      <c r="D92" s="51"/>
      <c r="E92" s="51"/>
      <c r="F92" s="51"/>
      <c r="G92" s="51"/>
      <c r="H92" s="51"/>
      <c r="I92" s="51"/>
    </row>
    <row r="93" spans="2:9" x14ac:dyDescent="0.25">
      <c r="B93" s="51"/>
      <c r="C93" s="51"/>
      <c r="D93" s="51"/>
      <c r="E93" s="51"/>
      <c r="F93" s="51"/>
      <c r="G93" s="51"/>
      <c r="H93" s="51"/>
      <c r="I93" s="51"/>
    </row>
    <row r="94" spans="2:9" x14ac:dyDescent="0.25">
      <c r="B94" s="51"/>
      <c r="C94" s="51"/>
      <c r="D94" s="51"/>
      <c r="E94" s="51"/>
      <c r="F94" s="51"/>
      <c r="G94" s="51"/>
      <c r="H94" s="51"/>
      <c r="I94" s="51"/>
    </row>
    <row r="95" spans="2:9" x14ac:dyDescent="0.25">
      <c r="B95" s="51"/>
      <c r="C95" s="51"/>
      <c r="D95" s="51"/>
      <c r="E95" s="51"/>
      <c r="F95" s="51"/>
      <c r="G95" s="51"/>
      <c r="H95" s="51"/>
      <c r="I95" s="51"/>
    </row>
    <row r="96" spans="2:9" x14ac:dyDescent="0.25">
      <c r="B96" s="51"/>
      <c r="C96" s="51"/>
      <c r="D96" s="51"/>
      <c r="E96" s="51"/>
      <c r="F96" s="51"/>
      <c r="G96" s="51"/>
      <c r="H96" s="51"/>
      <c r="I96" s="51"/>
    </row>
    <row r="97" spans="2:9" x14ac:dyDescent="0.25">
      <c r="B97" s="51"/>
      <c r="C97" s="51"/>
      <c r="D97" s="51"/>
      <c r="E97" s="51"/>
      <c r="F97" s="51"/>
      <c r="G97" s="51"/>
      <c r="H97" s="51"/>
      <c r="I97" s="51"/>
    </row>
    <row r="98" spans="2:9" x14ac:dyDescent="0.25">
      <c r="B98" s="51"/>
      <c r="C98" s="51"/>
      <c r="D98" s="51"/>
      <c r="E98" s="51"/>
      <c r="F98" s="51"/>
      <c r="G98" s="51"/>
      <c r="H98" s="51"/>
      <c r="I98" s="51"/>
    </row>
    <row r="99" spans="2:9" x14ac:dyDescent="0.25">
      <c r="B99" s="51"/>
      <c r="C99" s="51"/>
      <c r="D99" s="51"/>
      <c r="E99" s="51"/>
      <c r="F99" s="51"/>
      <c r="G99" s="51"/>
      <c r="H99" s="51"/>
      <c r="I99" s="51"/>
    </row>
    <row r="100" spans="2:9" x14ac:dyDescent="0.25">
      <c r="B100" s="51"/>
      <c r="C100" s="51"/>
      <c r="D100" s="51"/>
      <c r="E100" s="51"/>
      <c r="F100" s="51"/>
      <c r="G100" s="51"/>
      <c r="H100" s="51"/>
      <c r="I100" s="51"/>
    </row>
  </sheetData>
  <sheetProtection algorithmName="SHA-512" hashValue="X3lh2qV3JtvgPc/G6SpFjaMO4NGz57/ij6LxGu8kl+ArbNdqGoSkQCPzYRltP5g1JTHIiOw6TSbj4o2649cOWw==" saltValue="99BQqKQgcrPQAKfy/f0/Uw==" spinCount="100000" sheet="1" objects="1" scenarios="1"/>
  <protectedRanges>
    <protectedRange sqref="D26:I28" name="Range3"/>
    <protectedRange sqref="D18:I22" name="Range2"/>
    <protectedRange sqref="D11:I14" name="Range1"/>
  </protectedRanges>
  <mergeCells count="4">
    <mergeCell ref="D3:F3"/>
    <mergeCell ref="B7:B8"/>
    <mergeCell ref="B37:I37"/>
    <mergeCell ref="B38:I3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fa9cfcc-976a-4ccc-961e-65b397bae79c">
      <Terms xmlns="http://schemas.microsoft.com/office/infopath/2007/PartnerControls"/>
    </lcf76f155ced4ddcb4097134ff3c332f>
    <TaxCatchAll xmlns="5d89353e-3f53-4019-b07d-0bd10839c1d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14B25F1AAFBB43B0FC1C987E4D84DA" ma:contentTypeVersion="18" ma:contentTypeDescription="Create a new document." ma:contentTypeScope="" ma:versionID="927482cd890cb438c3730cb0bbe02f1c">
  <xsd:schema xmlns:xsd="http://www.w3.org/2001/XMLSchema" xmlns:xs="http://www.w3.org/2001/XMLSchema" xmlns:p="http://schemas.microsoft.com/office/2006/metadata/properties" xmlns:ns2="2fa9cfcc-976a-4ccc-961e-65b397bae79c" xmlns:ns3="5d89353e-3f53-4019-b07d-0bd10839c1dc" targetNamespace="http://schemas.microsoft.com/office/2006/metadata/properties" ma:root="true" ma:fieldsID="f9758cfabd1c83081f60f989cae11682" ns2:_="" ns3:_="">
    <xsd:import namespace="2fa9cfcc-976a-4ccc-961e-65b397bae79c"/>
    <xsd:import namespace="5d89353e-3f53-4019-b07d-0bd10839c1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a9cfcc-976a-4ccc-961e-65b397bae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04340d0-f9c8-4673-b07a-7c8f07375e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9353e-3f53-4019-b07d-0bd10839c1dc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356d74cb-70c5-45a6-88ca-b3b98e2f7756}" ma:internalName="TaxCatchAll" ma:showField="CatchAllData" ma:web="5d89353e-3f53-4019-b07d-0bd10839c1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C29C7B-139F-4365-8174-259273B606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AA4636-7F1C-4019-8539-D0934B27A047}">
  <ds:schemaRefs>
    <ds:schemaRef ds:uri="http://schemas.microsoft.com/office/2006/metadata/properties"/>
    <ds:schemaRef ds:uri="http://schemas.microsoft.com/office/infopath/2007/PartnerControls"/>
    <ds:schemaRef ds:uri="2fa9cfcc-976a-4ccc-961e-65b397bae79c"/>
    <ds:schemaRef ds:uri="5d89353e-3f53-4019-b07d-0bd10839c1dc"/>
  </ds:schemaRefs>
</ds:datastoreItem>
</file>

<file path=customXml/itemProps3.xml><?xml version="1.0" encoding="utf-8"?>
<ds:datastoreItem xmlns:ds="http://schemas.openxmlformats.org/officeDocument/2006/customXml" ds:itemID="{D4F4142C-562E-4B57-B645-BC680B1E93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Midwest</vt:lpstr>
      <vt:lpstr>Northeast</vt:lpstr>
      <vt:lpstr>High Mountain States</vt:lpstr>
    </vt:vector>
  </TitlesOfParts>
  <Manager/>
  <Company>KWS SAAT 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Nymand, Claus (KW-DK, DKTO)</dc:creator>
  <cp:keywords/>
  <dc:description/>
  <cp:lastModifiedBy>McDaniel, Zach (KWL-U, USCH)</cp:lastModifiedBy>
  <cp:revision/>
  <dcterms:created xsi:type="dcterms:W3CDTF">2018-01-18T18:29:16Z</dcterms:created>
  <dcterms:modified xsi:type="dcterms:W3CDTF">2025-08-18T14:08:30Z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0x0101009E14B25F1AAFBB43B0FC1C987E4D84DA</vt:lpwstr>
  </property>
</Properties>
</file>